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rsonal\ASJAD_ARVUTIST\KOV eelarve\2026\"/>
    </mc:Choice>
  </mc:AlternateContent>
  <xr:revisionPtr revIDLastSave="0" documentId="13_ncr:1_{A12AFF71-0B0D-485E-B784-D88498C5CC28}" xr6:coauthVersionLast="47" xr6:coauthVersionMax="47" xr10:uidLastSave="{00000000-0000-0000-0000-000000000000}"/>
  <bookViews>
    <workbookView xWindow="-110" yWindow="-110" windowWidth="25820" windowHeight="13900" activeTab="11" xr2:uid="{C5607B1F-510A-4C65-9216-5494B0BA7F02}"/>
  </bookViews>
  <sheets>
    <sheet name="Võlasaldo" sheetId="8" r:id="rId1"/>
    <sheet name="VMS muut" sheetId="7" r:id="rId2"/>
    <sheet name="VMS algne" sheetId="11" r:id="rId3"/>
    <sheet name="MM" sheetId="4" r:id="rId4"/>
    <sheet name="Pension2023" sheetId="3" state="hidden" r:id="rId5"/>
    <sheet name="Pension2024" sheetId="2" state="hidden" r:id="rId6"/>
    <sheet name="FTM" sheetId="6" r:id="rId7"/>
    <sheet name="Tulumaks" sheetId="9" r:id="rId8"/>
    <sheet name="Pension2025" sheetId="13" state="hidden" r:id="rId9"/>
    <sheet name="Pension2026" sheetId="16" r:id="rId10"/>
    <sheet name="INFOKS" sheetId="12" r:id="rId11"/>
    <sheet name="Arvestus" sheetId="15" r:id="rId12"/>
    <sheet name="jooniseandmed" sheetId="18" state="hidden" r:id="rId13"/>
  </sheets>
  <definedNames>
    <definedName name="Alpha" localSheetId="6">#REF!</definedName>
    <definedName name="Alpha" localSheetId="3">#REF!</definedName>
    <definedName name="Alpha" localSheetId="7">#REF!</definedName>
    <definedName name="Alpha" localSheetId="2">#REF!</definedName>
    <definedName name="Alpha">#REF!</definedName>
    <definedName name="beeta" localSheetId="6">#REF!</definedName>
    <definedName name="beeta" localSheetId="3">#REF!</definedName>
    <definedName name="beeta" localSheetId="7">#REF!</definedName>
    <definedName name="beeta" localSheetId="2">#REF!</definedName>
    <definedName name="beeta">#REF!</definedName>
    <definedName name="beta">#REF!</definedName>
    <definedName name="gamma" localSheetId="2">#REF!</definedName>
    <definedName name="gamma">#REF!</definedName>
    <definedName name="oldname">#REF!</definedName>
    <definedName name="oldname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15" l="1"/>
  <c r="I161" i="15"/>
  <c r="T103" i="15"/>
  <c r="T102" i="15"/>
  <c r="T101" i="15"/>
  <c r="M103" i="15"/>
  <c r="F103" i="15"/>
  <c r="H161" i="15" s="1"/>
  <c r="M88" i="15"/>
  <c r="G161" i="15" s="1"/>
  <c r="F88" i="15"/>
  <c r="F161" i="15" s="1"/>
  <c r="K56" i="15"/>
  <c r="F56" i="15"/>
  <c r="K40" i="15"/>
  <c r="F40" i="15"/>
  <c r="AL83" i="4"/>
  <c r="AM83" i="4"/>
  <c r="AN83" i="4"/>
  <c r="AO83" i="4"/>
  <c r="AP83" i="4"/>
  <c r="AQ83" i="4"/>
  <c r="AR83" i="4"/>
  <c r="AS83" i="4"/>
  <c r="AT83" i="4"/>
  <c r="AU83" i="4"/>
  <c r="AV83" i="4"/>
  <c r="AW83" i="4"/>
  <c r="AX83" i="4"/>
  <c r="AU86" i="11"/>
  <c r="AU82" i="11"/>
  <c r="BA84" i="8"/>
  <c r="BA85" i="8"/>
  <c r="I85" i="16"/>
  <c r="K160" i="15"/>
  <c r="I160" i="15"/>
  <c r="T104" i="15"/>
  <c r="T105" i="15"/>
  <c r="T106" i="15"/>
  <c r="M102" i="15"/>
  <c r="F102" i="15"/>
  <c r="H160" i="15" s="1"/>
  <c r="M87" i="15"/>
  <c r="G160" i="15" s="1"/>
  <c r="F87" i="15"/>
  <c r="F160" i="15" s="1"/>
  <c r="K55" i="15"/>
  <c r="F55" i="15"/>
  <c r="K39" i="15"/>
  <c r="E160" i="15" s="1"/>
  <c r="F39" i="15"/>
  <c r="D160" i="15" s="1"/>
  <c r="H85" i="16"/>
  <c r="AT86" i="11"/>
  <c r="AT82" i="11"/>
  <c r="AT84" i="7"/>
  <c r="AZ84" i="8"/>
  <c r="AZ85" i="8"/>
  <c r="I159" i="15"/>
  <c r="K159" i="15"/>
  <c r="T100" i="15"/>
  <c r="T99" i="15"/>
  <c r="M101" i="15"/>
  <c r="F101" i="15"/>
  <c r="H159" i="15" s="1"/>
  <c r="M86" i="15"/>
  <c r="G159" i="15" s="1"/>
  <c r="F86" i="15"/>
  <c r="F159" i="15" s="1"/>
  <c r="K54" i="15"/>
  <c r="F54" i="15"/>
  <c r="K38" i="15"/>
  <c r="F38" i="15"/>
  <c r="AS86" i="11"/>
  <c r="AS82" i="11"/>
  <c r="AY84" i="8"/>
  <c r="AY85" i="8"/>
  <c r="K158" i="15"/>
  <c r="I158" i="15"/>
  <c r="M100" i="15"/>
  <c r="F100" i="15"/>
  <c r="H158" i="15" s="1"/>
  <c r="M85" i="15"/>
  <c r="G158" i="15" s="1"/>
  <c r="F85" i="15"/>
  <c r="F158" i="15" s="1"/>
  <c r="K53" i="15"/>
  <c r="F53" i="15"/>
  <c r="K37" i="15"/>
  <c r="F37" i="15"/>
  <c r="F85" i="16"/>
  <c r="R85" i="16"/>
  <c r="AR86" i="11"/>
  <c r="AR82" i="11"/>
  <c r="AW84" i="8"/>
  <c r="AX84" i="8"/>
  <c r="AX85" i="8" s="1"/>
  <c r="K157" i="15"/>
  <c r="I157" i="15"/>
  <c r="T98" i="15"/>
  <c r="M99" i="15"/>
  <c r="F99" i="15"/>
  <c r="H157" i="15" s="1"/>
  <c r="M84" i="15"/>
  <c r="G157" i="15" s="1"/>
  <c r="F84" i="15"/>
  <c r="F157" i="15" s="1"/>
  <c r="K52" i="15"/>
  <c r="F52" i="15"/>
  <c r="K36" i="15"/>
  <c r="F36" i="15"/>
  <c r="AA6" i="16"/>
  <c r="AB6" i="16"/>
  <c r="AC6" i="16"/>
  <c r="AD6" i="16"/>
  <c r="AE6" i="16"/>
  <c r="AF6" i="16"/>
  <c r="AG6" i="16"/>
  <c r="AH6" i="16"/>
  <c r="AI6" i="16"/>
  <c r="AJ6" i="16"/>
  <c r="AK6" i="16"/>
  <c r="AA7" i="16"/>
  <c r="AB7" i="16"/>
  <c r="AC7" i="16"/>
  <c r="AD7" i="16"/>
  <c r="AE7" i="16"/>
  <c r="AF7" i="16"/>
  <c r="AG7" i="16"/>
  <c r="AH7" i="16"/>
  <c r="AI7" i="16"/>
  <c r="AJ7" i="16"/>
  <c r="AK7" i="16"/>
  <c r="AA8" i="16"/>
  <c r="AB8" i="16"/>
  <c r="AC8" i="16"/>
  <c r="AD8" i="16"/>
  <c r="AE8" i="16"/>
  <c r="AF8" i="16"/>
  <c r="AG8" i="16"/>
  <c r="AH8" i="16"/>
  <c r="AI8" i="16"/>
  <c r="AJ8" i="16"/>
  <c r="AK8" i="16"/>
  <c r="AA9" i="16"/>
  <c r="AB9" i="16"/>
  <c r="AC9" i="16"/>
  <c r="AD9" i="16"/>
  <c r="AE9" i="16"/>
  <c r="AF9" i="16"/>
  <c r="AG9" i="16"/>
  <c r="AH9" i="16"/>
  <c r="AI9" i="16"/>
  <c r="AJ9" i="16"/>
  <c r="AK9" i="16"/>
  <c r="AA10" i="16"/>
  <c r="AB10" i="16"/>
  <c r="AC10" i="16"/>
  <c r="AD10" i="16"/>
  <c r="AE10" i="16"/>
  <c r="AF10" i="16"/>
  <c r="AG10" i="16"/>
  <c r="AH10" i="16"/>
  <c r="AI10" i="16"/>
  <c r="AJ10" i="16"/>
  <c r="AK10" i="16"/>
  <c r="AA11" i="16"/>
  <c r="AB11" i="16"/>
  <c r="AC11" i="16"/>
  <c r="AD11" i="16"/>
  <c r="AE11" i="16"/>
  <c r="AF11" i="16"/>
  <c r="AG11" i="16"/>
  <c r="AH11" i="16"/>
  <c r="AI11" i="16"/>
  <c r="AJ11" i="16"/>
  <c r="AK11" i="16"/>
  <c r="AA12" i="16"/>
  <c r="AB12" i="16"/>
  <c r="AC12" i="16"/>
  <c r="AD12" i="16"/>
  <c r="AE12" i="16"/>
  <c r="AF12" i="16"/>
  <c r="AG12" i="16"/>
  <c r="AH12" i="16"/>
  <c r="AI12" i="16"/>
  <c r="AJ12" i="16"/>
  <c r="AK12" i="16"/>
  <c r="AA13" i="16"/>
  <c r="AB13" i="16"/>
  <c r="AC13" i="16"/>
  <c r="AD13" i="16"/>
  <c r="AE13" i="16"/>
  <c r="AF13" i="16"/>
  <c r="AG13" i="16"/>
  <c r="AH13" i="16"/>
  <c r="AI13" i="16"/>
  <c r="AJ13" i="16"/>
  <c r="AK13" i="16"/>
  <c r="AA14" i="16"/>
  <c r="AB14" i="16"/>
  <c r="AC14" i="16"/>
  <c r="AD14" i="16"/>
  <c r="AE14" i="16"/>
  <c r="AF14" i="16"/>
  <c r="AG14" i="16"/>
  <c r="AH14" i="16"/>
  <c r="AI14" i="16"/>
  <c r="AJ14" i="16"/>
  <c r="AK14" i="16"/>
  <c r="AA15" i="16"/>
  <c r="AB15" i="16"/>
  <c r="AC15" i="16"/>
  <c r="AD15" i="16"/>
  <c r="AE15" i="16"/>
  <c r="AF15" i="16"/>
  <c r="AG15" i="16"/>
  <c r="AH15" i="16"/>
  <c r="AI15" i="16"/>
  <c r="AJ15" i="16"/>
  <c r="AK15" i="16"/>
  <c r="AA16" i="16"/>
  <c r="AB16" i="16"/>
  <c r="AC16" i="16"/>
  <c r="AD16" i="16"/>
  <c r="AE16" i="16"/>
  <c r="AF16" i="16"/>
  <c r="AG16" i="16"/>
  <c r="AH16" i="16"/>
  <c r="AI16" i="16"/>
  <c r="AJ16" i="16"/>
  <c r="AK16" i="16"/>
  <c r="AA17" i="16"/>
  <c r="AB17" i="16"/>
  <c r="AC17" i="16"/>
  <c r="AD17" i="16"/>
  <c r="AE17" i="16"/>
  <c r="AF17" i="16"/>
  <c r="AG17" i="16"/>
  <c r="AH17" i="16"/>
  <c r="AI17" i="16"/>
  <c r="AJ17" i="16"/>
  <c r="AK17" i="16"/>
  <c r="AA18" i="16"/>
  <c r="AB18" i="16"/>
  <c r="AC18" i="16"/>
  <c r="AD18" i="16"/>
  <c r="AE18" i="16"/>
  <c r="AF18" i="16"/>
  <c r="AG18" i="16"/>
  <c r="AH18" i="16"/>
  <c r="AI18" i="16"/>
  <c r="AJ18" i="16"/>
  <c r="AK18" i="16"/>
  <c r="AA19" i="16"/>
  <c r="AB19" i="16"/>
  <c r="AC19" i="16"/>
  <c r="AD19" i="16"/>
  <c r="AE19" i="16"/>
  <c r="AF19" i="16"/>
  <c r="AG19" i="16"/>
  <c r="AH19" i="16"/>
  <c r="AI19" i="16"/>
  <c r="AJ19" i="16"/>
  <c r="AK19" i="16"/>
  <c r="AA20" i="16"/>
  <c r="AB20" i="16"/>
  <c r="AC20" i="16"/>
  <c r="AD20" i="16"/>
  <c r="AE20" i="16"/>
  <c r="AF20" i="16"/>
  <c r="AG20" i="16"/>
  <c r="AH20" i="16"/>
  <c r="AI20" i="16"/>
  <c r="AJ20" i="16"/>
  <c r="AK20" i="16"/>
  <c r="AA21" i="16"/>
  <c r="AB21" i="16"/>
  <c r="AC21" i="16"/>
  <c r="AD21" i="16"/>
  <c r="AE21" i="16"/>
  <c r="AF21" i="16"/>
  <c r="AG21" i="16"/>
  <c r="AH21" i="16"/>
  <c r="AI21" i="16"/>
  <c r="AJ21" i="16"/>
  <c r="AK21" i="16"/>
  <c r="AA22" i="16"/>
  <c r="AB22" i="16"/>
  <c r="AC22" i="16"/>
  <c r="AD22" i="16"/>
  <c r="AE22" i="16"/>
  <c r="AF22" i="16"/>
  <c r="AG22" i="16"/>
  <c r="AH22" i="16"/>
  <c r="AI22" i="16"/>
  <c r="AJ22" i="16"/>
  <c r="AK22" i="16"/>
  <c r="AA23" i="16"/>
  <c r="AB23" i="16"/>
  <c r="AC23" i="16"/>
  <c r="AD23" i="16"/>
  <c r="AE23" i="16"/>
  <c r="AF23" i="16"/>
  <c r="AG23" i="16"/>
  <c r="AH23" i="16"/>
  <c r="AI23" i="16"/>
  <c r="AJ23" i="16"/>
  <c r="AK23" i="16"/>
  <c r="AA24" i="16"/>
  <c r="AB24" i="16"/>
  <c r="AC24" i="16"/>
  <c r="AD24" i="16"/>
  <c r="AE24" i="16"/>
  <c r="AF24" i="16"/>
  <c r="AG24" i="16"/>
  <c r="AH24" i="16"/>
  <c r="AI24" i="16"/>
  <c r="AJ24" i="16"/>
  <c r="AK24" i="16"/>
  <c r="AA25" i="16"/>
  <c r="AB25" i="16"/>
  <c r="AC25" i="16"/>
  <c r="AD25" i="16"/>
  <c r="AE25" i="16"/>
  <c r="AF25" i="16"/>
  <c r="AG25" i="16"/>
  <c r="AH25" i="16"/>
  <c r="AI25" i="16"/>
  <c r="AJ25" i="16"/>
  <c r="AK25" i="16"/>
  <c r="AA26" i="16"/>
  <c r="AB26" i="16"/>
  <c r="AC26" i="16"/>
  <c r="AD26" i="16"/>
  <c r="AE26" i="16"/>
  <c r="AF26" i="16"/>
  <c r="AG26" i="16"/>
  <c r="AH26" i="16"/>
  <c r="AI26" i="16"/>
  <c r="AJ26" i="16"/>
  <c r="AK26" i="16"/>
  <c r="AA27" i="16"/>
  <c r="AB27" i="16"/>
  <c r="AC27" i="16"/>
  <c r="AD27" i="16"/>
  <c r="AE27" i="16"/>
  <c r="AF27" i="16"/>
  <c r="AG27" i="16"/>
  <c r="AH27" i="16"/>
  <c r="AI27" i="16"/>
  <c r="AJ27" i="16"/>
  <c r="AK27" i="16"/>
  <c r="AA28" i="16"/>
  <c r="AB28" i="16"/>
  <c r="AC28" i="16"/>
  <c r="AD28" i="16"/>
  <c r="AE28" i="16"/>
  <c r="AF28" i="16"/>
  <c r="AG28" i="16"/>
  <c r="AH28" i="16"/>
  <c r="AI28" i="16"/>
  <c r="AJ28" i="16"/>
  <c r="AK28" i="16"/>
  <c r="AA29" i="16"/>
  <c r="AB29" i="16"/>
  <c r="AC29" i="16"/>
  <c r="AD29" i="16"/>
  <c r="AE29" i="16"/>
  <c r="AF29" i="16"/>
  <c r="AG29" i="16"/>
  <c r="AH29" i="16"/>
  <c r="AI29" i="16"/>
  <c r="AJ29" i="16"/>
  <c r="AK29" i="16"/>
  <c r="AA30" i="16"/>
  <c r="AB30" i="16"/>
  <c r="AC30" i="16"/>
  <c r="AD30" i="16"/>
  <c r="AE30" i="16"/>
  <c r="AF30" i="16"/>
  <c r="AG30" i="16"/>
  <c r="AH30" i="16"/>
  <c r="AI30" i="16"/>
  <c r="AJ30" i="16"/>
  <c r="AK30" i="16"/>
  <c r="AA31" i="16"/>
  <c r="AB31" i="16"/>
  <c r="AC31" i="16"/>
  <c r="AD31" i="16"/>
  <c r="AE31" i="16"/>
  <c r="AF31" i="16"/>
  <c r="AG31" i="16"/>
  <c r="AH31" i="16"/>
  <c r="AI31" i="16"/>
  <c r="AJ31" i="16"/>
  <c r="AK31" i="16"/>
  <c r="AA32" i="16"/>
  <c r="AB32" i="16"/>
  <c r="AC32" i="16"/>
  <c r="AD32" i="16"/>
  <c r="AE32" i="16"/>
  <c r="AF32" i="16"/>
  <c r="AG32" i="16"/>
  <c r="AH32" i="16"/>
  <c r="AI32" i="16"/>
  <c r="AJ32" i="16"/>
  <c r="AK32" i="16"/>
  <c r="AA33" i="16"/>
  <c r="AB33" i="16"/>
  <c r="AC33" i="16"/>
  <c r="AD33" i="16"/>
  <c r="AE33" i="16"/>
  <c r="AF33" i="16"/>
  <c r="AG33" i="16"/>
  <c r="AH33" i="16"/>
  <c r="AI33" i="16"/>
  <c r="AJ33" i="16"/>
  <c r="AK33" i="16"/>
  <c r="AA34" i="16"/>
  <c r="AB34" i="16"/>
  <c r="AC34" i="16"/>
  <c r="AD34" i="16"/>
  <c r="AE34" i="16"/>
  <c r="AF34" i="16"/>
  <c r="AG34" i="16"/>
  <c r="AH34" i="16"/>
  <c r="AI34" i="16"/>
  <c r="AJ34" i="16"/>
  <c r="AK34" i="16"/>
  <c r="AA35" i="16"/>
  <c r="AB35" i="16"/>
  <c r="AC35" i="16"/>
  <c r="AD35" i="16"/>
  <c r="AE35" i="16"/>
  <c r="AF35" i="16"/>
  <c r="AG35" i="16"/>
  <c r="AH35" i="16"/>
  <c r="AI35" i="16"/>
  <c r="AJ35" i="16"/>
  <c r="AK35" i="16"/>
  <c r="AA36" i="16"/>
  <c r="AB36" i="16"/>
  <c r="AC36" i="16"/>
  <c r="AD36" i="16"/>
  <c r="AE36" i="16"/>
  <c r="AF36" i="16"/>
  <c r="AG36" i="16"/>
  <c r="AH36" i="16"/>
  <c r="AI36" i="16"/>
  <c r="AJ36" i="16"/>
  <c r="AK36" i="16"/>
  <c r="AA37" i="16"/>
  <c r="AB37" i="16"/>
  <c r="AC37" i="16"/>
  <c r="AD37" i="16"/>
  <c r="AE37" i="16"/>
  <c r="AF37" i="16"/>
  <c r="AG37" i="16"/>
  <c r="AH37" i="16"/>
  <c r="AI37" i="16"/>
  <c r="AJ37" i="16"/>
  <c r="AK37" i="16"/>
  <c r="AA38" i="16"/>
  <c r="AB38" i="16"/>
  <c r="AC38" i="16"/>
  <c r="AD38" i="16"/>
  <c r="AE38" i="16"/>
  <c r="AF38" i="16"/>
  <c r="AG38" i="16"/>
  <c r="AH38" i="16"/>
  <c r="AI38" i="16"/>
  <c r="AJ38" i="16"/>
  <c r="AK38" i="16"/>
  <c r="AA39" i="16"/>
  <c r="AB39" i="16"/>
  <c r="AC39" i="16"/>
  <c r="AD39" i="16"/>
  <c r="AE39" i="16"/>
  <c r="AF39" i="16"/>
  <c r="AG39" i="16"/>
  <c r="AH39" i="16"/>
  <c r="AI39" i="16"/>
  <c r="AJ39" i="16"/>
  <c r="AK39" i="16"/>
  <c r="AA40" i="16"/>
  <c r="AB40" i="16"/>
  <c r="AC40" i="16"/>
  <c r="AD40" i="16"/>
  <c r="AE40" i="16"/>
  <c r="AF40" i="16"/>
  <c r="AG40" i="16"/>
  <c r="AH40" i="16"/>
  <c r="AI40" i="16"/>
  <c r="AJ40" i="16"/>
  <c r="AK40" i="16"/>
  <c r="AA41" i="16"/>
  <c r="AB41" i="16"/>
  <c r="AC41" i="16"/>
  <c r="AD41" i="16"/>
  <c r="AE41" i="16"/>
  <c r="AF41" i="16"/>
  <c r="AG41" i="16"/>
  <c r="AH41" i="16"/>
  <c r="AI41" i="16"/>
  <c r="AJ41" i="16"/>
  <c r="AK41" i="16"/>
  <c r="AA42" i="16"/>
  <c r="AB42" i="16"/>
  <c r="AC42" i="16"/>
  <c r="AD42" i="16"/>
  <c r="AE42" i="16"/>
  <c r="AF42" i="16"/>
  <c r="AG42" i="16"/>
  <c r="AH42" i="16"/>
  <c r="AI42" i="16"/>
  <c r="AJ42" i="16"/>
  <c r="AK42" i="16"/>
  <c r="AA43" i="16"/>
  <c r="AB43" i="16"/>
  <c r="AC43" i="16"/>
  <c r="AD43" i="16"/>
  <c r="AE43" i="16"/>
  <c r="AF43" i="16"/>
  <c r="AG43" i="16"/>
  <c r="AH43" i="16"/>
  <c r="AI43" i="16"/>
  <c r="AJ43" i="16"/>
  <c r="AK43" i="16"/>
  <c r="AA44" i="16"/>
  <c r="AB44" i="16"/>
  <c r="AC44" i="16"/>
  <c r="AD44" i="16"/>
  <c r="AE44" i="16"/>
  <c r="AF44" i="16"/>
  <c r="AG44" i="16"/>
  <c r="AH44" i="16"/>
  <c r="AI44" i="16"/>
  <c r="AJ44" i="16"/>
  <c r="AK44" i="16"/>
  <c r="AA45" i="16"/>
  <c r="AB45" i="16"/>
  <c r="AC45" i="16"/>
  <c r="AD45" i="16"/>
  <c r="AE45" i="16"/>
  <c r="AF45" i="16"/>
  <c r="AG45" i="16"/>
  <c r="AH45" i="16"/>
  <c r="AI45" i="16"/>
  <c r="AJ45" i="16"/>
  <c r="AK45" i="16"/>
  <c r="AA46" i="16"/>
  <c r="AB46" i="16"/>
  <c r="AC46" i="16"/>
  <c r="AD46" i="16"/>
  <c r="AE46" i="16"/>
  <c r="AF46" i="16"/>
  <c r="AG46" i="16"/>
  <c r="AH46" i="16"/>
  <c r="AI46" i="16"/>
  <c r="AJ46" i="16"/>
  <c r="AK46" i="16"/>
  <c r="AA47" i="16"/>
  <c r="AB47" i="16"/>
  <c r="AC47" i="16"/>
  <c r="AD47" i="16"/>
  <c r="AE47" i="16"/>
  <c r="AF47" i="16"/>
  <c r="AG47" i="16"/>
  <c r="AH47" i="16"/>
  <c r="AI47" i="16"/>
  <c r="AJ47" i="16"/>
  <c r="AK47" i="16"/>
  <c r="AA48" i="16"/>
  <c r="AB48" i="16"/>
  <c r="AC48" i="16"/>
  <c r="AD48" i="16"/>
  <c r="AE48" i="16"/>
  <c r="AF48" i="16"/>
  <c r="AG48" i="16"/>
  <c r="AH48" i="16"/>
  <c r="AI48" i="16"/>
  <c r="AJ48" i="16"/>
  <c r="AK48" i="16"/>
  <c r="AA49" i="16"/>
  <c r="AB49" i="16"/>
  <c r="AC49" i="16"/>
  <c r="AD49" i="16"/>
  <c r="AE49" i="16"/>
  <c r="AF49" i="16"/>
  <c r="AG49" i="16"/>
  <c r="AH49" i="16"/>
  <c r="AI49" i="16"/>
  <c r="AJ49" i="16"/>
  <c r="AK49" i="16"/>
  <c r="AA50" i="16"/>
  <c r="AB50" i="16"/>
  <c r="AC50" i="16"/>
  <c r="AD50" i="16"/>
  <c r="AE50" i="16"/>
  <c r="AF50" i="16"/>
  <c r="AG50" i="16"/>
  <c r="AH50" i="16"/>
  <c r="AI50" i="16"/>
  <c r="AJ50" i="16"/>
  <c r="AK50" i="16"/>
  <c r="AA51" i="16"/>
  <c r="AB51" i="16"/>
  <c r="AC51" i="16"/>
  <c r="AD51" i="16"/>
  <c r="AE51" i="16"/>
  <c r="AF51" i="16"/>
  <c r="AG51" i="16"/>
  <c r="AH51" i="16"/>
  <c r="AI51" i="16"/>
  <c r="AJ51" i="16"/>
  <c r="AK51" i="16"/>
  <c r="AA52" i="16"/>
  <c r="AB52" i="16"/>
  <c r="AC52" i="16"/>
  <c r="AD52" i="16"/>
  <c r="AE52" i="16"/>
  <c r="AF52" i="16"/>
  <c r="AG52" i="16"/>
  <c r="AH52" i="16"/>
  <c r="AI52" i="16"/>
  <c r="AJ52" i="16"/>
  <c r="AK52" i="16"/>
  <c r="AA53" i="16"/>
  <c r="AB53" i="16"/>
  <c r="AC53" i="16"/>
  <c r="AD53" i="16"/>
  <c r="AE53" i="16"/>
  <c r="AF53" i="16"/>
  <c r="AG53" i="16"/>
  <c r="AH53" i="16"/>
  <c r="AI53" i="16"/>
  <c r="AJ53" i="16"/>
  <c r="AK53" i="16"/>
  <c r="AA54" i="16"/>
  <c r="AB54" i="16"/>
  <c r="AC54" i="16"/>
  <c r="AD54" i="16"/>
  <c r="AE54" i="16"/>
  <c r="AF54" i="16"/>
  <c r="AG54" i="16"/>
  <c r="AH54" i="16"/>
  <c r="AI54" i="16"/>
  <c r="AJ54" i="16"/>
  <c r="AK54" i="16"/>
  <c r="AA55" i="16"/>
  <c r="AB55" i="16"/>
  <c r="AC55" i="16"/>
  <c r="AD55" i="16"/>
  <c r="AE55" i="16"/>
  <c r="AF55" i="16"/>
  <c r="AG55" i="16"/>
  <c r="AH55" i="16"/>
  <c r="AI55" i="16"/>
  <c r="AJ55" i="16"/>
  <c r="AK55" i="16"/>
  <c r="AA56" i="16"/>
  <c r="AB56" i="16"/>
  <c r="AC56" i="16"/>
  <c r="AD56" i="16"/>
  <c r="AE56" i="16"/>
  <c r="AF56" i="16"/>
  <c r="AG56" i="16"/>
  <c r="AH56" i="16"/>
  <c r="AI56" i="16"/>
  <c r="AJ56" i="16"/>
  <c r="AK56" i="16"/>
  <c r="AA57" i="16"/>
  <c r="AB57" i="16"/>
  <c r="AC57" i="16"/>
  <c r="AD57" i="16"/>
  <c r="AE57" i="16"/>
  <c r="AF57" i="16"/>
  <c r="AG57" i="16"/>
  <c r="AH57" i="16"/>
  <c r="AI57" i="16"/>
  <c r="AJ57" i="16"/>
  <c r="AK57" i="16"/>
  <c r="AA58" i="16"/>
  <c r="AB58" i="16"/>
  <c r="AC58" i="16"/>
  <c r="AD58" i="16"/>
  <c r="AE58" i="16"/>
  <c r="AF58" i="16"/>
  <c r="AG58" i="16"/>
  <c r="AH58" i="16"/>
  <c r="AI58" i="16"/>
  <c r="AJ58" i="16"/>
  <c r="AK58" i="16"/>
  <c r="AA59" i="16"/>
  <c r="AB59" i="16"/>
  <c r="AC59" i="16"/>
  <c r="AD59" i="16"/>
  <c r="AE59" i="16"/>
  <c r="AF59" i="16"/>
  <c r="AG59" i="16"/>
  <c r="AH59" i="16"/>
  <c r="AI59" i="16"/>
  <c r="AJ59" i="16"/>
  <c r="AK59" i="16"/>
  <c r="AA60" i="16"/>
  <c r="AB60" i="16"/>
  <c r="AC60" i="16"/>
  <c r="AD60" i="16"/>
  <c r="AE60" i="16"/>
  <c r="AF60" i="16"/>
  <c r="AG60" i="16"/>
  <c r="AH60" i="16"/>
  <c r="AI60" i="16"/>
  <c r="AJ60" i="16"/>
  <c r="AK60" i="16"/>
  <c r="AA61" i="16"/>
  <c r="AB61" i="16"/>
  <c r="AC61" i="16"/>
  <c r="AD61" i="16"/>
  <c r="AE61" i="16"/>
  <c r="AF61" i="16"/>
  <c r="AG61" i="16"/>
  <c r="AH61" i="16"/>
  <c r="AI61" i="16"/>
  <c r="AJ61" i="16"/>
  <c r="AK61" i="16"/>
  <c r="AA62" i="16"/>
  <c r="AB62" i="16"/>
  <c r="AC62" i="16"/>
  <c r="AD62" i="16"/>
  <c r="AE62" i="16"/>
  <c r="AF62" i="16"/>
  <c r="AG62" i="16"/>
  <c r="AH62" i="16"/>
  <c r="AI62" i="16"/>
  <c r="AJ62" i="16"/>
  <c r="AK62" i="16"/>
  <c r="AA63" i="16"/>
  <c r="AB63" i="16"/>
  <c r="AC63" i="16"/>
  <c r="AD63" i="16"/>
  <c r="AE63" i="16"/>
  <c r="AF63" i="16"/>
  <c r="AG63" i="16"/>
  <c r="AH63" i="16"/>
  <c r="AI63" i="16"/>
  <c r="AJ63" i="16"/>
  <c r="AK63" i="16"/>
  <c r="AA64" i="16"/>
  <c r="AB64" i="16"/>
  <c r="AC64" i="16"/>
  <c r="AD64" i="16"/>
  <c r="AE64" i="16"/>
  <c r="AF64" i="16"/>
  <c r="AG64" i="16"/>
  <c r="AH64" i="16"/>
  <c r="AI64" i="16"/>
  <c r="AJ64" i="16"/>
  <c r="AK64" i="16"/>
  <c r="AA65" i="16"/>
  <c r="AB65" i="16"/>
  <c r="AC65" i="16"/>
  <c r="AD65" i="16"/>
  <c r="AE65" i="16"/>
  <c r="AF65" i="16"/>
  <c r="AG65" i="16"/>
  <c r="AH65" i="16"/>
  <c r="AI65" i="16"/>
  <c r="AJ65" i="16"/>
  <c r="AK65" i="16"/>
  <c r="AA66" i="16"/>
  <c r="AB66" i="16"/>
  <c r="AC66" i="16"/>
  <c r="AD66" i="16"/>
  <c r="AE66" i="16"/>
  <c r="AF66" i="16"/>
  <c r="AG66" i="16"/>
  <c r="AH66" i="16"/>
  <c r="AI66" i="16"/>
  <c r="AJ66" i="16"/>
  <c r="AK66" i="16"/>
  <c r="AA67" i="16"/>
  <c r="AB67" i="16"/>
  <c r="AC67" i="16"/>
  <c r="AD67" i="16"/>
  <c r="AE67" i="16"/>
  <c r="AF67" i="16"/>
  <c r="AG67" i="16"/>
  <c r="AH67" i="16"/>
  <c r="AI67" i="16"/>
  <c r="AJ67" i="16"/>
  <c r="AK67" i="16"/>
  <c r="AA68" i="16"/>
  <c r="AB68" i="16"/>
  <c r="AC68" i="16"/>
  <c r="AD68" i="16"/>
  <c r="AE68" i="16"/>
  <c r="AF68" i="16"/>
  <c r="AG68" i="16"/>
  <c r="AH68" i="16"/>
  <c r="AI68" i="16"/>
  <c r="AJ68" i="16"/>
  <c r="AK68" i="16"/>
  <c r="AA69" i="16"/>
  <c r="AB69" i="16"/>
  <c r="AC69" i="16"/>
  <c r="AD69" i="16"/>
  <c r="AE69" i="16"/>
  <c r="AF69" i="16"/>
  <c r="AG69" i="16"/>
  <c r="AH69" i="16"/>
  <c r="AI69" i="16"/>
  <c r="AJ69" i="16"/>
  <c r="AK69" i="16"/>
  <c r="AA70" i="16"/>
  <c r="AB70" i="16"/>
  <c r="AC70" i="16"/>
  <c r="AD70" i="16"/>
  <c r="AE70" i="16"/>
  <c r="AF70" i="16"/>
  <c r="AG70" i="16"/>
  <c r="AH70" i="16"/>
  <c r="AI70" i="16"/>
  <c r="AJ70" i="16"/>
  <c r="AK70" i="16"/>
  <c r="AA71" i="16"/>
  <c r="AB71" i="16"/>
  <c r="AC71" i="16"/>
  <c r="AD71" i="16"/>
  <c r="AE71" i="16"/>
  <c r="AF71" i="16"/>
  <c r="AG71" i="16"/>
  <c r="AH71" i="16"/>
  <c r="AI71" i="16"/>
  <c r="AJ71" i="16"/>
  <c r="AK71" i="16"/>
  <c r="AA72" i="16"/>
  <c r="AB72" i="16"/>
  <c r="AC72" i="16"/>
  <c r="AD72" i="16"/>
  <c r="AE72" i="16"/>
  <c r="AF72" i="16"/>
  <c r="AG72" i="16"/>
  <c r="AH72" i="16"/>
  <c r="AI72" i="16"/>
  <c r="AJ72" i="16"/>
  <c r="AK72" i="16"/>
  <c r="AA73" i="16"/>
  <c r="AB73" i="16"/>
  <c r="AC73" i="16"/>
  <c r="AD73" i="16"/>
  <c r="AE73" i="16"/>
  <c r="AF73" i="16"/>
  <c r="AG73" i="16"/>
  <c r="AH73" i="16"/>
  <c r="AI73" i="16"/>
  <c r="AJ73" i="16"/>
  <c r="AK73" i="16"/>
  <c r="AA74" i="16"/>
  <c r="AB74" i="16"/>
  <c r="AC74" i="16"/>
  <c r="AD74" i="16"/>
  <c r="AE74" i="16"/>
  <c r="AF74" i="16"/>
  <c r="AG74" i="16"/>
  <c r="AH74" i="16"/>
  <c r="AI74" i="16"/>
  <c r="AJ74" i="16"/>
  <c r="AK74" i="16"/>
  <c r="AA75" i="16"/>
  <c r="AB75" i="16"/>
  <c r="AC75" i="16"/>
  <c r="AD75" i="16"/>
  <c r="AE75" i="16"/>
  <c r="AF75" i="16"/>
  <c r="AG75" i="16"/>
  <c r="AH75" i="16"/>
  <c r="AI75" i="16"/>
  <c r="AJ75" i="16"/>
  <c r="AK75" i="16"/>
  <c r="AA76" i="16"/>
  <c r="AB76" i="16"/>
  <c r="AC76" i="16"/>
  <c r="AD76" i="16"/>
  <c r="AE76" i="16"/>
  <c r="AF76" i="16"/>
  <c r="AG76" i="16"/>
  <c r="AH76" i="16"/>
  <c r="AI76" i="16"/>
  <c r="AJ76" i="16"/>
  <c r="AK76" i="16"/>
  <c r="AA77" i="16"/>
  <c r="AB77" i="16"/>
  <c r="AC77" i="16"/>
  <c r="AD77" i="16"/>
  <c r="AE77" i="16"/>
  <c r="AF77" i="16"/>
  <c r="AG77" i="16"/>
  <c r="AH77" i="16"/>
  <c r="AI77" i="16"/>
  <c r="AJ77" i="16"/>
  <c r="AK77" i="16"/>
  <c r="AA78" i="16"/>
  <c r="AB78" i="16"/>
  <c r="AC78" i="16"/>
  <c r="AD78" i="16"/>
  <c r="AE78" i="16"/>
  <c r="AF78" i="16"/>
  <c r="AG78" i="16"/>
  <c r="AH78" i="16"/>
  <c r="AI78" i="16"/>
  <c r="AJ78" i="16"/>
  <c r="AK78" i="16"/>
  <c r="AA79" i="16"/>
  <c r="AB79" i="16"/>
  <c r="AC79" i="16"/>
  <c r="AD79" i="16"/>
  <c r="AE79" i="16"/>
  <c r="AF79" i="16"/>
  <c r="AG79" i="16"/>
  <c r="AH79" i="16"/>
  <c r="AI79" i="16"/>
  <c r="AJ79" i="16"/>
  <c r="AK79" i="16"/>
  <c r="AA80" i="16"/>
  <c r="AB80" i="16"/>
  <c r="AC80" i="16"/>
  <c r="AD80" i="16"/>
  <c r="AE80" i="16"/>
  <c r="AF80" i="16"/>
  <c r="AG80" i="16"/>
  <c r="AH80" i="16"/>
  <c r="AI80" i="16"/>
  <c r="AJ80" i="16"/>
  <c r="AK80" i="16"/>
  <c r="AA81" i="16"/>
  <c r="AB81" i="16"/>
  <c r="AC81" i="16"/>
  <c r="AD81" i="16"/>
  <c r="AE81" i="16"/>
  <c r="AF81" i="16"/>
  <c r="AG81" i="16"/>
  <c r="AH81" i="16"/>
  <c r="AI81" i="16"/>
  <c r="AJ81" i="16"/>
  <c r="AK81" i="16"/>
  <c r="AA82" i="16"/>
  <c r="AB82" i="16"/>
  <c r="AC82" i="16"/>
  <c r="AD82" i="16"/>
  <c r="AE82" i="16"/>
  <c r="AF82" i="16"/>
  <c r="AG82" i="16"/>
  <c r="AH82" i="16"/>
  <c r="AI82" i="16"/>
  <c r="AJ82" i="16"/>
  <c r="AK82" i="16"/>
  <c r="AA83" i="16"/>
  <c r="AB83" i="16"/>
  <c r="AC83" i="16"/>
  <c r="AD83" i="16"/>
  <c r="AE83" i="16"/>
  <c r="AF83" i="16"/>
  <c r="AG83" i="16"/>
  <c r="AH83" i="16"/>
  <c r="AI83" i="16"/>
  <c r="AJ83" i="16"/>
  <c r="AK83" i="16"/>
  <c r="AA84" i="16"/>
  <c r="AB84" i="16"/>
  <c r="AC84" i="16"/>
  <c r="AD84" i="16"/>
  <c r="AE84" i="16"/>
  <c r="AF84" i="16"/>
  <c r="AG84" i="16"/>
  <c r="AH84" i="16"/>
  <c r="AI84" i="16"/>
  <c r="AJ84" i="16"/>
  <c r="AK84" i="16"/>
  <c r="AA85" i="16"/>
  <c r="AB85" i="16"/>
  <c r="AC85" i="16"/>
  <c r="AH85" i="16"/>
  <c r="AI85" i="16"/>
  <c r="AJ85" i="16"/>
  <c r="AK85" i="16"/>
  <c r="AQ86" i="11"/>
  <c r="AQ82" i="11"/>
  <c r="AW85" i="8"/>
  <c r="K156" i="15"/>
  <c r="I156" i="15"/>
  <c r="T97" i="15"/>
  <c r="M98" i="15"/>
  <c r="F98" i="15"/>
  <c r="H156" i="15" s="1"/>
  <c r="M83" i="15"/>
  <c r="G156" i="15" s="1"/>
  <c r="F83" i="15"/>
  <c r="F156" i="15" s="1"/>
  <c r="K35" i="15"/>
  <c r="AP86" i="11"/>
  <c r="AP82" i="11"/>
  <c r="AV84" i="8"/>
  <c r="AV85" i="8" s="1"/>
  <c r="E161" i="15" l="1"/>
  <c r="K72" i="15"/>
  <c r="F72" i="15"/>
  <c r="D161" i="15"/>
  <c r="J161" i="15" s="1"/>
  <c r="J160" i="15"/>
  <c r="K71" i="15"/>
  <c r="F71" i="15"/>
  <c r="E159" i="15"/>
  <c r="K70" i="15"/>
  <c r="D159" i="15"/>
  <c r="F70" i="15"/>
  <c r="E158" i="15"/>
  <c r="K69" i="15"/>
  <c r="D158" i="15"/>
  <c r="F69" i="15"/>
  <c r="AD85" i="16"/>
  <c r="K68" i="15"/>
  <c r="E157" i="15"/>
  <c r="D157" i="15"/>
  <c r="F68" i="15"/>
  <c r="K51" i="15"/>
  <c r="K67" i="15" s="1"/>
  <c r="E156" i="15"/>
  <c r="F51" i="15"/>
  <c r="F35" i="15"/>
  <c r="D156" i="15" s="1"/>
  <c r="D85" i="16"/>
  <c r="L161" i="15" l="1"/>
  <c r="M161" i="15"/>
  <c r="L160" i="15"/>
  <c r="M160" i="15"/>
  <c r="J159" i="15"/>
  <c r="J158" i="15"/>
  <c r="J157" i="15"/>
  <c r="J156" i="15"/>
  <c r="F67" i="15"/>
  <c r="C3" i="18"/>
  <c r="C4" i="18"/>
  <c r="C5" i="18"/>
  <c r="C6" i="18"/>
  <c r="C7" i="18"/>
  <c r="C8" i="18"/>
  <c r="C9" i="18"/>
  <c r="C10" i="18"/>
  <c r="C11" i="18"/>
  <c r="C12" i="18"/>
  <c r="C13" i="18"/>
  <c r="C14" i="18"/>
  <c r="F2" i="18"/>
  <c r="H2" i="18"/>
  <c r="C2" i="18"/>
  <c r="I167" i="15"/>
  <c r="H51" i="18" s="1"/>
  <c r="I168" i="15"/>
  <c r="H52" i="18" s="1"/>
  <c r="I169" i="15"/>
  <c r="H53" i="18" s="1"/>
  <c r="I170" i="15"/>
  <c r="H54" i="18" s="1"/>
  <c r="I171" i="15"/>
  <c r="H55" i="18" s="1"/>
  <c r="I172" i="15"/>
  <c r="H56" i="18" s="1"/>
  <c r="I173" i="15"/>
  <c r="H57" i="18" s="1"/>
  <c r="I174" i="15"/>
  <c r="H58" i="18" s="1"/>
  <c r="I175" i="15"/>
  <c r="H59" i="18" s="1"/>
  <c r="I176" i="15"/>
  <c r="H60" i="18" s="1"/>
  <c r="I177" i="15"/>
  <c r="H61" i="18" s="1"/>
  <c r="I166" i="15"/>
  <c r="H50" i="18" s="1"/>
  <c r="L178" i="15"/>
  <c r="K178" i="15"/>
  <c r="U96" i="15"/>
  <c r="U97" i="15"/>
  <c r="U98" i="15"/>
  <c r="U99" i="15"/>
  <c r="U100" i="15"/>
  <c r="U101" i="15"/>
  <c r="U102" i="15"/>
  <c r="U103" i="15"/>
  <c r="U104" i="15"/>
  <c r="U105" i="15"/>
  <c r="U106" i="15"/>
  <c r="U95" i="15"/>
  <c r="L159" i="15" l="1"/>
  <c r="M159" i="15"/>
  <c r="M158" i="15"/>
  <c r="L158" i="15"/>
  <c r="L157" i="15"/>
  <c r="M157" i="15"/>
  <c r="L156" i="15"/>
  <c r="M156" i="15"/>
  <c r="I178" i="15"/>
  <c r="K155" i="15" l="1"/>
  <c r="I155" i="15"/>
  <c r="H40" i="18" s="1"/>
  <c r="T96" i="15"/>
  <c r="T95" i="15"/>
  <c r="M97" i="15"/>
  <c r="F97" i="15"/>
  <c r="H155" i="15" s="1"/>
  <c r="G40" i="18" s="1"/>
  <c r="M82" i="15"/>
  <c r="G155" i="15" s="1"/>
  <c r="F40" i="18" s="1"/>
  <c r="F82" i="15"/>
  <c r="F155" i="15" s="1"/>
  <c r="E40" i="18" s="1"/>
  <c r="K50" i="15"/>
  <c r="F50" i="15"/>
  <c r="AO82" i="11"/>
  <c r="AN82" i="11"/>
  <c r="AM82" i="11"/>
  <c r="K34" i="15"/>
  <c r="F34" i="15"/>
  <c r="O85" i="16"/>
  <c r="AM7" i="16"/>
  <c r="AM8" i="16"/>
  <c r="AM9" i="16"/>
  <c r="AM10" i="16"/>
  <c r="AM11" i="16"/>
  <c r="AM12" i="16"/>
  <c r="AM13" i="16"/>
  <c r="AM14" i="16"/>
  <c r="AM15" i="16"/>
  <c r="AM16" i="16"/>
  <c r="AM17" i="16"/>
  <c r="AM18" i="16"/>
  <c r="AM19" i="16"/>
  <c r="AM20" i="16"/>
  <c r="AM21" i="16"/>
  <c r="AM22" i="16"/>
  <c r="AM23" i="16"/>
  <c r="AM24" i="16"/>
  <c r="AM25" i="16"/>
  <c r="AM26" i="16"/>
  <c r="AM27" i="16"/>
  <c r="AM28" i="16"/>
  <c r="AM29" i="16"/>
  <c r="AM30" i="16"/>
  <c r="AM31" i="16"/>
  <c r="AM32" i="16"/>
  <c r="AM33" i="16"/>
  <c r="AM34" i="16"/>
  <c r="AM35" i="16"/>
  <c r="AM36" i="16"/>
  <c r="AM37" i="16"/>
  <c r="AM38" i="16"/>
  <c r="AM39" i="16"/>
  <c r="AM40" i="16"/>
  <c r="AM41" i="16"/>
  <c r="AM42" i="16"/>
  <c r="AM43" i="16"/>
  <c r="AM44" i="16"/>
  <c r="AM45" i="16"/>
  <c r="AM46" i="16"/>
  <c r="AM47" i="16"/>
  <c r="AM48" i="16"/>
  <c r="AM49" i="16"/>
  <c r="AM50" i="16"/>
  <c r="AM51" i="16"/>
  <c r="AM52" i="16"/>
  <c r="AM53" i="16"/>
  <c r="AM54" i="16"/>
  <c r="AM55" i="16"/>
  <c r="AM56" i="16"/>
  <c r="AM57" i="16"/>
  <c r="AM58" i="16"/>
  <c r="AM59" i="16"/>
  <c r="AM60" i="16"/>
  <c r="AM61" i="16"/>
  <c r="AM62" i="16"/>
  <c r="AM63" i="16"/>
  <c r="AM64" i="16"/>
  <c r="AM65" i="16"/>
  <c r="AM66" i="16"/>
  <c r="AM67" i="16"/>
  <c r="AM68" i="16"/>
  <c r="AM69" i="16"/>
  <c r="AM70" i="16"/>
  <c r="AM71" i="16"/>
  <c r="AM72" i="16"/>
  <c r="AM73" i="16"/>
  <c r="AM74" i="16"/>
  <c r="AM75" i="16"/>
  <c r="AM76" i="16"/>
  <c r="AM77" i="16"/>
  <c r="AM78" i="16"/>
  <c r="AM79" i="16"/>
  <c r="AM80" i="16"/>
  <c r="AM81" i="16"/>
  <c r="AM82" i="16"/>
  <c r="AM83" i="16"/>
  <c r="AM84" i="16"/>
  <c r="AO83" i="9"/>
  <c r="AO86" i="11"/>
  <c r="AO84" i="7"/>
  <c r="AP84" i="7"/>
  <c r="AQ84" i="7"/>
  <c r="AR84" i="7"/>
  <c r="AS84" i="7"/>
  <c r="AU84" i="7"/>
  <c r="AV84" i="7"/>
  <c r="AW84" i="7"/>
  <c r="AX84" i="7"/>
  <c r="AY84" i="7"/>
  <c r="AU84" i="8"/>
  <c r="AU85" i="8" s="1"/>
  <c r="K154" i="15"/>
  <c r="M86" i="16"/>
  <c r="L86" i="16"/>
  <c r="K86" i="16"/>
  <c r="J86" i="16"/>
  <c r="I86" i="16"/>
  <c r="H86" i="16"/>
  <c r="F86" i="16"/>
  <c r="D86" i="16"/>
  <c r="B86" i="16"/>
  <c r="M96" i="15"/>
  <c r="F96" i="15"/>
  <c r="M81" i="15"/>
  <c r="G154" i="15" s="1"/>
  <c r="F39" i="18" s="1"/>
  <c r="F81" i="15"/>
  <c r="F49" i="15"/>
  <c r="K33" i="15"/>
  <c r="F33" i="15"/>
  <c r="P85" i="16"/>
  <c r="Q85" i="16"/>
  <c r="S85" i="16"/>
  <c r="T85" i="16"/>
  <c r="AF85" i="16" s="1"/>
  <c r="U85" i="16"/>
  <c r="AG85" i="16" s="1"/>
  <c r="V85" i="16"/>
  <c r="W85" i="16"/>
  <c r="X85" i="16"/>
  <c r="Y85" i="16"/>
  <c r="E85" i="16"/>
  <c r="E86" i="16" s="1"/>
  <c r="G85" i="16"/>
  <c r="J85" i="16"/>
  <c r="K85" i="16"/>
  <c r="L85" i="16"/>
  <c r="M85" i="16"/>
  <c r="N85" i="16"/>
  <c r="B85" i="16"/>
  <c r="Z85" i="16" s="1"/>
  <c r="Z84" i="16"/>
  <c r="Z83" i="16"/>
  <c r="Z82" i="16"/>
  <c r="Z81" i="16"/>
  <c r="Z80" i="16"/>
  <c r="Z79" i="16"/>
  <c r="Z78" i="16"/>
  <c r="Z77" i="16"/>
  <c r="Z76" i="16"/>
  <c r="Z75" i="16"/>
  <c r="Z74" i="16"/>
  <c r="Z73" i="16"/>
  <c r="Z72" i="16"/>
  <c r="Z71" i="16"/>
  <c r="Z70" i="16"/>
  <c r="Z69" i="16"/>
  <c r="Z68" i="16"/>
  <c r="Z67" i="16"/>
  <c r="Z66" i="16"/>
  <c r="Z65" i="16"/>
  <c r="Z64" i="16"/>
  <c r="Z63" i="16"/>
  <c r="Z62" i="16"/>
  <c r="Z61" i="16"/>
  <c r="Z60" i="16"/>
  <c r="Z59" i="16"/>
  <c r="Z58" i="16"/>
  <c r="Z57" i="16"/>
  <c r="Z56" i="16"/>
  <c r="Z55" i="16"/>
  <c r="Z54" i="16"/>
  <c r="Z53" i="16"/>
  <c r="Z52" i="16"/>
  <c r="Z51" i="16"/>
  <c r="Z50" i="16"/>
  <c r="Z49" i="16"/>
  <c r="Z48" i="16"/>
  <c r="Z47" i="16"/>
  <c r="Z46" i="16"/>
  <c r="Z45" i="16"/>
  <c r="Z44" i="16"/>
  <c r="Z43" i="16"/>
  <c r="Z42" i="16"/>
  <c r="Z41" i="16"/>
  <c r="Z40" i="16"/>
  <c r="Z39" i="16"/>
  <c r="Z38" i="16"/>
  <c r="Z37" i="16"/>
  <c r="Z36" i="16"/>
  <c r="Z35" i="16"/>
  <c r="Z34" i="16"/>
  <c r="Z33" i="16"/>
  <c r="Z32" i="16"/>
  <c r="Z31" i="16"/>
  <c r="Z30" i="16"/>
  <c r="Z29" i="16"/>
  <c r="Z28" i="16"/>
  <c r="Z27" i="16"/>
  <c r="Z26" i="16"/>
  <c r="Z25" i="16"/>
  <c r="Z24" i="16"/>
  <c r="Z23" i="16"/>
  <c r="Z22" i="16"/>
  <c r="Z21" i="16"/>
  <c r="Z20" i="16"/>
  <c r="Z19" i="16"/>
  <c r="Z18" i="16"/>
  <c r="Z17" i="16"/>
  <c r="Z16" i="16"/>
  <c r="Z15" i="16"/>
  <c r="Z14" i="16"/>
  <c r="Z13" i="16"/>
  <c r="Z12" i="16"/>
  <c r="Z11" i="16"/>
  <c r="Z10" i="16"/>
  <c r="Z9" i="16"/>
  <c r="Z8" i="16"/>
  <c r="Z7" i="16"/>
  <c r="Z6" i="16"/>
  <c r="AN83" i="9"/>
  <c r="AP83" i="9"/>
  <c r="AQ83" i="9"/>
  <c r="AR83" i="9"/>
  <c r="AS83" i="9"/>
  <c r="AT83" i="9"/>
  <c r="AU83" i="9"/>
  <c r="AV83" i="9"/>
  <c r="AW83" i="9"/>
  <c r="AX83" i="9"/>
  <c r="AN83" i="6"/>
  <c r="AO83" i="6"/>
  <c r="AP83" i="6"/>
  <c r="AQ83" i="6"/>
  <c r="AR83" i="6"/>
  <c r="AS83" i="6"/>
  <c r="AT83" i="6"/>
  <c r="AU83" i="6"/>
  <c r="AV83" i="6"/>
  <c r="AW83" i="6"/>
  <c r="AX83" i="6"/>
  <c r="K49" i="15"/>
  <c r="AN86" i="11"/>
  <c r="AN84" i="7"/>
  <c r="AS84" i="8"/>
  <c r="AT84" i="8"/>
  <c r="AT85" i="8" s="1"/>
  <c r="G86" i="16" l="1"/>
  <c r="AE85" i="16"/>
  <c r="K66" i="15"/>
  <c r="L66" i="15" s="1"/>
  <c r="T66" i="15" s="1"/>
  <c r="E155" i="15"/>
  <c r="D40" i="18" s="1"/>
  <c r="D155" i="15"/>
  <c r="C40" i="18" s="1"/>
  <c r="F66" i="15"/>
  <c r="F65" i="15"/>
  <c r="AM6" i="16"/>
  <c r="AM85" i="16" s="1"/>
  <c r="C85" i="16"/>
  <c r="C86" i="16" s="1"/>
  <c r="K65" i="15"/>
  <c r="L65" i="15" s="1"/>
  <c r="T65" i="15" s="1"/>
  <c r="J44" i="15"/>
  <c r="E44" i="15"/>
  <c r="AK6" i="13"/>
  <c r="AK7" i="13"/>
  <c r="AK8" i="13"/>
  <c r="AK9" i="13"/>
  <c r="AK10" i="13"/>
  <c r="AK11" i="13"/>
  <c r="AK12" i="13"/>
  <c r="AK13" i="13"/>
  <c r="AK14" i="13"/>
  <c r="AK15" i="13"/>
  <c r="AK16" i="13"/>
  <c r="AK17" i="13"/>
  <c r="AK18" i="13"/>
  <c r="AK19" i="13"/>
  <c r="AK20" i="13"/>
  <c r="AK21" i="13"/>
  <c r="AK22" i="13"/>
  <c r="AK23" i="13"/>
  <c r="AK24" i="13"/>
  <c r="AK25" i="13"/>
  <c r="AK26" i="13"/>
  <c r="AK27" i="13"/>
  <c r="AK28" i="13"/>
  <c r="AK29" i="13"/>
  <c r="AK30" i="13"/>
  <c r="AK31" i="13"/>
  <c r="AK32" i="13"/>
  <c r="AK33" i="13"/>
  <c r="AK34" i="13"/>
  <c r="AK35" i="13"/>
  <c r="AK36" i="13"/>
  <c r="AK37" i="13"/>
  <c r="AK38" i="13"/>
  <c r="AK39" i="13"/>
  <c r="AK40" i="13"/>
  <c r="AK41" i="13"/>
  <c r="AK42" i="13"/>
  <c r="AK43" i="13"/>
  <c r="AK44" i="13"/>
  <c r="AK45" i="13"/>
  <c r="AK46" i="13"/>
  <c r="AK47" i="13"/>
  <c r="AK48" i="13"/>
  <c r="AK49" i="13"/>
  <c r="AK50" i="13"/>
  <c r="AK51" i="13"/>
  <c r="AK52" i="13"/>
  <c r="AK53" i="13"/>
  <c r="AK54" i="13"/>
  <c r="AK55" i="13"/>
  <c r="AK56" i="13"/>
  <c r="AK57" i="13"/>
  <c r="AK58" i="13"/>
  <c r="AK59" i="13"/>
  <c r="AK60" i="13"/>
  <c r="AK61" i="13"/>
  <c r="AK62" i="13"/>
  <c r="AK63" i="13"/>
  <c r="AK64" i="13"/>
  <c r="AK65" i="13"/>
  <c r="AK66" i="13"/>
  <c r="AK67" i="13"/>
  <c r="AK68" i="13"/>
  <c r="AK69" i="13"/>
  <c r="AK70" i="13"/>
  <c r="AK71" i="13"/>
  <c r="AK72" i="13"/>
  <c r="AK73" i="13"/>
  <c r="AK74" i="13"/>
  <c r="AK75" i="13"/>
  <c r="AK76" i="13"/>
  <c r="AK77" i="13"/>
  <c r="AK78" i="13"/>
  <c r="AK79" i="13"/>
  <c r="AK80" i="13"/>
  <c r="AK81" i="13"/>
  <c r="AK82" i="13"/>
  <c r="AK83" i="13"/>
  <c r="AK84" i="13"/>
  <c r="Y85" i="13"/>
  <c r="E60" i="15" s="1"/>
  <c r="M85" i="13"/>
  <c r="AK85" i="13" s="1"/>
  <c r="J155" i="15" l="1"/>
  <c r="L155" i="15" s="1"/>
  <c r="E76" i="15"/>
  <c r="AM83" i="9"/>
  <c r="K153" i="15" s="1"/>
  <c r="M155" i="15" l="1"/>
  <c r="AM83" i="6"/>
  <c r="F95" i="15" s="1"/>
  <c r="AA83" i="4" l="1"/>
  <c r="AB83" i="4"/>
  <c r="AC83" i="4"/>
  <c r="AD83" i="4"/>
  <c r="AE83" i="4"/>
  <c r="AF83" i="4"/>
  <c r="AG83" i="4"/>
  <c r="AH83" i="4"/>
  <c r="AI83" i="4"/>
  <c r="AJ83" i="4"/>
  <c r="AK83" i="4"/>
  <c r="J60" i="15"/>
  <c r="J76" i="15" s="1"/>
  <c r="AM86" i="11"/>
  <c r="M95" i="15" s="1"/>
  <c r="AM84" i="7"/>
  <c r="M80" i="15" s="1"/>
  <c r="G153" i="15" l="1"/>
  <c r="M92" i="15"/>
  <c r="AR84" i="8"/>
  <c r="F38" i="18" l="1"/>
  <c r="C86" i="3"/>
  <c r="D86" i="3"/>
  <c r="E86" i="3"/>
  <c r="F86" i="3"/>
  <c r="G86" i="3"/>
  <c r="H86" i="3"/>
  <c r="I86" i="3"/>
  <c r="J86" i="3"/>
  <c r="K86" i="3"/>
  <c r="L86" i="3"/>
  <c r="M86" i="3"/>
  <c r="B86" i="3"/>
  <c r="M86" i="13"/>
  <c r="S106" i="15" s="1"/>
  <c r="AL83" i="9" l="1"/>
  <c r="K151" i="15" s="1"/>
  <c r="I151" i="15" l="1"/>
  <c r="H37" i="18" s="1"/>
  <c r="J59" i="15"/>
  <c r="AJ6" i="13" l="1"/>
  <c r="AJ7" i="13"/>
  <c r="AJ8" i="13"/>
  <c r="AJ9" i="13"/>
  <c r="AJ10" i="13"/>
  <c r="AJ11" i="13"/>
  <c r="AJ12" i="13"/>
  <c r="AJ13" i="13"/>
  <c r="AJ14" i="13"/>
  <c r="AJ15" i="13"/>
  <c r="AJ16" i="13"/>
  <c r="AJ17" i="13"/>
  <c r="AJ18" i="13"/>
  <c r="AJ19" i="13"/>
  <c r="AJ20" i="13"/>
  <c r="AJ21" i="13"/>
  <c r="AJ22" i="13"/>
  <c r="AJ23" i="13"/>
  <c r="AJ24" i="13"/>
  <c r="AJ25" i="13"/>
  <c r="AJ26" i="13"/>
  <c r="AJ27" i="13"/>
  <c r="AJ28" i="13"/>
  <c r="AJ29" i="13"/>
  <c r="AJ30" i="13"/>
  <c r="AJ31" i="13"/>
  <c r="AJ32" i="13"/>
  <c r="AJ33" i="13"/>
  <c r="AJ34" i="13"/>
  <c r="AJ35" i="13"/>
  <c r="AJ36" i="13"/>
  <c r="AJ37" i="13"/>
  <c r="AJ38" i="13"/>
  <c r="AJ39" i="13"/>
  <c r="AJ40" i="13"/>
  <c r="AJ41" i="13"/>
  <c r="AJ42" i="13"/>
  <c r="AJ43" i="13"/>
  <c r="AJ44" i="13"/>
  <c r="AJ45" i="13"/>
  <c r="AJ46" i="13"/>
  <c r="AJ47" i="13"/>
  <c r="AJ48" i="13"/>
  <c r="AJ49" i="13"/>
  <c r="AJ50" i="13"/>
  <c r="AJ51" i="13"/>
  <c r="AJ52" i="13"/>
  <c r="AJ53" i="13"/>
  <c r="AJ54" i="13"/>
  <c r="AJ55" i="13"/>
  <c r="AJ56" i="13"/>
  <c r="AJ57" i="13"/>
  <c r="AJ58" i="13"/>
  <c r="AJ59" i="13"/>
  <c r="AJ60" i="13"/>
  <c r="AJ61" i="13"/>
  <c r="AJ62" i="13"/>
  <c r="AJ63" i="13"/>
  <c r="AJ64" i="13"/>
  <c r="AJ65" i="13"/>
  <c r="AJ66" i="13"/>
  <c r="AJ67" i="13"/>
  <c r="AJ68" i="13"/>
  <c r="AJ69" i="13"/>
  <c r="AJ70" i="13"/>
  <c r="AJ71" i="13"/>
  <c r="AJ72" i="13"/>
  <c r="AJ73" i="13"/>
  <c r="AJ74" i="13"/>
  <c r="AJ75" i="13"/>
  <c r="AJ76" i="13"/>
  <c r="AJ77" i="13"/>
  <c r="AJ78" i="13"/>
  <c r="AJ79" i="13"/>
  <c r="AJ80" i="13"/>
  <c r="AJ81" i="13"/>
  <c r="AJ82" i="13"/>
  <c r="AJ83" i="13"/>
  <c r="AJ84" i="13"/>
  <c r="X85" i="13"/>
  <c r="E59" i="15" s="1"/>
  <c r="L85" i="13"/>
  <c r="AJ85" i="13" s="1"/>
  <c r="L86" i="13" l="1"/>
  <c r="S105" i="15" s="1"/>
  <c r="E43" i="15"/>
  <c r="AL83" i="6"/>
  <c r="E106" i="15" s="1"/>
  <c r="AL86" i="11"/>
  <c r="L106" i="15" s="1"/>
  <c r="AL82" i="11"/>
  <c r="J43" i="15" s="1"/>
  <c r="H151" i="15" l="1"/>
  <c r="G37" i="18" s="1"/>
  <c r="E151" i="15"/>
  <c r="D37" i="18" s="1"/>
  <c r="J75" i="15"/>
  <c r="D151" i="15"/>
  <c r="C37" i="18" s="1"/>
  <c r="E75" i="15"/>
  <c r="AL84" i="7"/>
  <c r="L91" i="15" s="1"/>
  <c r="G151" i="15" s="1"/>
  <c r="F37" i="18" s="1"/>
  <c r="AQ84" i="8" l="1"/>
  <c r="AR85" i="8" l="1"/>
  <c r="F80" i="15"/>
  <c r="AN7" i="13"/>
  <c r="AN8" i="13"/>
  <c r="AN9" i="13"/>
  <c r="AN10" i="13"/>
  <c r="AN11" i="13"/>
  <c r="AN12" i="13"/>
  <c r="AN13" i="13"/>
  <c r="AN14" i="13"/>
  <c r="AN15" i="13"/>
  <c r="AN16" i="13"/>
  <c r="AN17" i="13"/>
  <c r="AN18" i="13"/>
  <c r="AN19" i="13"/>
  <c r="AN20" i="13"/>
  <c r="AN21" i="13"/>
  <c r="AN22" i="13"/>
  <c r="AN23" i="13"/>
  <c r="AN24" i="13"/>
  <c r="AN25" i="13"/>
  <c r="AN26" i="13"/>
  <c r="AN27" i="13"/>
  <c r="AN28" i="13"/>
  <c r="AN29" i="13"/>
  <c r="AN30" i="13"/>
  <c r="AN31" i="13"/>
  <c r="AN32" i="13"/>
  <c r="AN33" i="13"/>
  <c r="AN34" i="13"/>
  <c r="AN35" i="13"/>
  <c r="AN36" i="13"/>
  <c r="AN37" i="13"/>
  <c r="AN38" i="13"/>
  <c r="AN39" i="13"/>
  <c r="AN40" i="13"/>
  <c r="AN41" i="13"/>
  <c r="AN42" i="13"/>
  <c r="AN43" i="13"/>
  <c r="AN44" i="13"/>
  <c r="AN45" i="13"/>
  <c r="AN46" i="13"/>
  <c r="AN47" i="13"/>
  <c r="AN48" i="13"/>
  <c r="AN49" i="13"/>
  <c r="AN50" i="13"/>
  <c r="AN51" i="13"/>
  <c r="AN52" i="13"/>
  <c r="AN53" i="13"/>
  <c r="AN54" i="13"/>
  <c r="AN55" i="13"/>
  <c r="AN56" i="13"/>
  <c r="AN57" i="13"/>
  <c r="AN58" i="13"/>
  <c r="AN59" i="13"/>
  <c r="AN60" i="13"/>
  <c r="AN61" i="13"/>
  <c r="AN62" i="13"/>
  <c r="AN63" i="13"/>
  <c r="AN64" i="13"/>
  <c r="AN65" i="13"/>
  <c r="AN66" i="13"/>
  <c r="AN67" i="13"/>
  <c r="AN68" i="13"/>
  <c r="AN69" i="13"/>
  <c r="AN70" i="13"/>
  <c r="AN71" i="13"/>
  <c r="AN72" i="13"/>
  <c r="AN73" i="13"/>
  <c r="AN74" i="13"/>
  <c r="AN75" i="13"/>
  <c r="AN76" i="13"/>
  <c r="AN77" i="13"/>
  <c r="AN78" i="13"/>
  <c r="AN79" i="13"/>
  <c r="AN80" i="13"/>
  <c r="AN81" i="13"/>
  <c r="AN82" i="13"/>
  <c r="AN83" i="13"/>
  <c r="AN84" i="13"/>
  <c r="AN6" i="13"/>
  <c r="AK83" i="9"/>
  <c r="K150" i="15" s="1"/>
  <c r="I150" i="15"/>
  <c r="H36" i="18" s="1"/>
  <c r="E58" i="15"/>
  <c r="E42" i="15"/>
  <c r="AI6" i="13"/>
  <c r="AI7" i="13"/>
  <c r="AI8" i="13"/>
  <c r="AI9" i="13"/>
  <c r="AI10" i="13"/>
  <c r="AI11" i="13"/>
  <c r="AI12" i="13"/>
  <c r="AI13" i="13"/>
  <c r="AI14" i="13"/>
  <c r="AI15" i="13"/>
  <c r="AI16" i="13"/>
  <c r="AI17" i="13"/>
  <c r="AI18" i="13"/>
  <c r="AI19" i="13"/>
  <c r="AI20" i="13"/>
  <c r="AI21" i="13"/>
  <c r="AI22" i="13"/>
  <c r="AI23" i="13"/>
  <c r="AI24" i="13"/>
  <c r="AI25" i="13"/>
  <c r="AI26" i="13"/>
  <c r="AI27" i="13"/>
  <c r="AI28" i="13"/>
  <c r="AI29" i="13"/>
  <c r="AI30" i="13"/>
  <c r="AI31" i="13"/>
  <c r="AI32" i="13"/>
  <c r="AI33" i="13"/>
  <c r="AI34" i="13"/>
  <c r="AI35" i="13"/>
  <c r="AI36" i="13"/>
  <c r="AI37" i="13"/>
  <c r="AI38" i="13"/>
  <c r="AI39" i="13"/>
  <c r="AI40" i="13"/>
  <c r="AI41" i="13"/>
  <c r="AI42" i="13"/>
  <c r="AI43" i="13"/>
  <c r="AI44" i="13"/>
  <c r="AI45" i="13"/>
  <c r="AI46" i="13"/>
  <c r="AI47" i="13"/>
  <c r="AI48" i="13"/>
  <c r="AI49" i="13"/>
  <c r="AI50" i="13"/>
  <c r="AI51" i="13"/>
  <c r="AI52" i="13"/>
  <c r="AI53" i="13"/>
  <c r="AI54" i="13"/>
  <c r="AI55" i="13"/>
  <c r="AI56" i="13"/>
  <c r="AI57" i="13"/>
  <c r="AI58" i="13"/>
  <c r="AI59" i="13"/>
  <c r="AI60" i="13"/>
  <c r="AI61" i="13"/>
  <c r="AI62" i="13"/>
  <c r="AI63" i="13"/>
  <c r="AI64" i="13"/>
  <c r="AI65" i="13"/>
  <c r="AI66" i="13"/>
  <c r="AI67" i="13"/>
  <c r="AI68" i="13"/>
  <c r="AI69" i="13"/>
  <c r="AI70" i="13"/>
  <c r="AI71" i="13"/>
  <c r="AI72" i="13"/>
  <c r="AI73" i="13"/>
  <c r="AI74" i="13"/>
  <c r="AI75" i="13"/>
  <c r="AI76" i="13"/>
  <c r="AI77" i="13"/>
  <c r="AI78" i="13"/>
  <c r="AI79" i="13"/>
  <c r="AI80" i="13"/>
  <c r="AI81" i="13"/>
  <c r="AI82" i="13"/>
  <c r="AI83" i="13"/>
  <c r="AI84" i="13"/>
  <c r="W85" i="13"/>
  <c r="K85" i="13"/>
  <c r="K86" i="13" s="1"/>
  <c r="S104" i="15" s="1"/>
  <c r="D150" i="15" l="1"/>
  <c r="C36" i="18" s="1"/>
  <c r="AN85" i="13"/>
  <c r="AI85" i="13"/>
  <c r="E74" i="15"/>
  <c r="AK83" i="6"/>
  <c r="E105" i="15" s="1"/>
  <c r="AK86" i="11"/>
  <c r="L105" i="15" s="1"/>
  <c r="AK82" i="11"/>
  <c r="J42" i="15" s="1"/>
  <c r="E150" i="15" s="1"/>
  <c r="D36" i="18" s="1"/>
  <c r="H150" i="15" l="1"/>
  <c r="G36" i="18" s="1"/>
  <c r="AK84" i="7"/>
  <c r="L90" i="15" s="1"/>
  <c r="G150" i="15" s="1"/>
  <c r="F36" i="18" s="1"/>
  <c r="AP84" i="8" l="1"/>
  <c r="AQ85" i="8" l="1"/>
  <c r="E91" i="15"/>
  <c r="F151" i="15" s="1"/>
  <c r="AJ83" i="9"/>
  <c r="K149" i="15" s="1"/>
  <c r="J151" i="15" l="1"/>
  <c r="M151" i="15" s="1"/>
  <c r="E37" i="18"/>
  <c r="E57" i="15"/>
  <c r="E41" i="15"/>
  <c r="AH7" i="13"/>
  <c r="AH8" i="13"/>
  <c r="AH9" i="13"/>
  <c r="AH10" i="13"/>
  <c r="AH11" i="13"/>
  <c r="AH12" i="13"/>
  <c r="AH13" i="13"/>
  <c r="AH14" i="13"/>
  <c r="AH15" i="13"/>
  <c r="AH16" i="13"/>
  <c r="AH17" i="13"/>
  <c r="AH18" i="13"/>
  <c r="AH19" i="13"/>
  <c r="AH20" i="13"/>
  <c r="AH21" i="13"/>
  <c r="AH22" i="13"/>
  <c r="AH23" i="13"/>
  <c r="AH24" i="13"/>
  <c r="AH25" i="13"/>
  <c r="AH26" i="13"/>
  <c r="AH27" i="13"/>
  <c r="AH28" i="13"/>
  <c r="AH29" i="13"/>
  <c r="AH30" i="13"/>
  <c r="AH31" i="13"/>
  <c r="AH32" i="13"/>
  <c r="AH33" i="13"/>
  <c r="AH34" i="13"/>
  <c r="AH35" i="13"/>
  <c r="AH36" i="13"/>
  <c r="AH37" i="13"/>
  <c r="AH38" i="13"/>
  <c r="AH39" i="13"/>
  <c r="AH40" i="13"/>
  <c r="AH41" i="13"/>
  <c r="AH42" i="13"/>
  <c r="AH43" i="13"/>
  <c r="AH44" i="13"/>
  <c r="AH45" i="13"/>
  <c r="AH46" i="13"/>
  <c r="AH47" i="13"/>
  <c r="AH48" i="13"/>
  <c r="AH49" i="13"/>
  <c r="AH50" i="13"/>
  <c r="AH51" i="13"/>
  <c r="AH52" i="13"/>
  <c r="AH53" i="13"/>
  <c r="AH54" i="13"/>
  <c r="AH55" i="13"/>
  <c r="AH56" i="13"/>
  <c r="AH57" i="13"/>
  <c r="AH58" i="13"/>
  <c r="AH59" i="13"/>
  <c r="AH60" i="13"/>
  <c r="AH61" i="13"/>
  <c r="AH62" i="13"/>
  <c r="AH63" i="13"/>
  <c r="AH64" i="13"/>
  <c r="AH65" i="13"/>
  <c r="AH66" i="13"/>
  <c r="AH67" i="13"/>
  <c r="AH68" i="13"/>
  <c r="AH69" i="13"/>
  <c r="AH70" i="13"/>
  <c r="AH71" i="13"/>
  <c r="AH72" i="13"/>
  <c r="AH73" i="13"/>
  <c r="AH74" i="13"/>
  <c r="AH75" i="13"/>
  <c r="AH76" i="13"/>
  <c r="AH77" i="13"/>
  <c r="AH78" i="13"/>
  <c r="AH79" i="13"/>
  <c r="AH80" i="13"/>
  <c r="AH81" i="13"/>
  <c r="AH82" i="13"/>
  <c r="AH83" i="13"/>
  <c r="AH84" i="13"/>
  <c r="AH6" i="13"/>
  <c r="V85" i="13"/>
  <c r="J85" i="13"/>
  <c r="J86" i="13" s="1"/>
  <c r="S103" i="15" s="1"/>
  <c r="L151" i="15" l="1"/>
  <c r="D149" i="15"/>
  <c r="C35" i="18" s="1"/>
  <c r="AH85" i="13"/>
  <c r="E73" i="15"/>
  <c r="AO84" i="8"/>
  <c r="AP85" i="8" l="1"/>
  <c r="E90" i="15"/>
  <c r="F150" i="15" s="1"/>
  <c r="AJ83" i="6"/>
  <c r="E104" i="15" s="1"/>
  <c r="J57" i="15"/>
  <c r="J58" i="15"/>
  <c r="J74" i="15" s="1"/>
  <c r="AB82" i="11"/>
  <c r="AC82" i="11"/>
  <c r="AD82" i="11"/>
  <c r="AE82" i="11"/>
  <c r="AG82" i="11"/>
  <c r="AH82" i="11"/>
  <c r="AI82" i="11"/>
  <c r="AJ82" i="11"/>
  <c r="J41" i="15" s="1"/>
  <c r="AJ86" i="11"/>
  <c r="L104" i="15" s="1"/>
  <c r="AJ84" i="7"/>
  <c r="L89" i="15" s="1"/>
  <c r="G149" i="15" s="1"/>
  <c r="F35" i="18" s="1"/>
  <c r="K148" i="15"/>
  <c r="AI83" i="9"/>
  <c r="J150" i="15" l="1"/>
  <c r="L150" i="15" s="1"/>
  <c r="E36" i="18"/>
  <c r="J73" i="15"/>
  <c r="I154" i="15"/>
  <c r="H39" i="18" s="1"/>
  <c r="H41" i="18"/>
  <c r="H42" i="18"/>
  <c r="H43" i="18"/>
  <c r="H44" i="18"/>
  <c r="H45" i="18"/>
  <c r="H46" i="18"/>
  <c r="I162" i="15"/>
  <c r="H47" i="18" s="1"/>
  <c r="I163" i="15"/>
  <c r="H48" i="18" s="1"/>
  <c r="I164" i="15"/>
  <c r="H49" i="18" s="1"/>
  <c r="I153" i="15"/>
  <c r="H38" i="18" s="1"/>
  <c r="K165" i="15"/>
  <c r="M150" i="15" l="1"/>
  <c r="I165" i="15"/>
  <c r="I148" i="15" l="1"/>
  <c r="H34" i="18" s="1"/>
  <c r="J56" i="15"/>
  <c r="S56" i="15" s="1"/>
  <c r="E56" i="15"/>
  <c r="O56" i="15" s="1"/>
  <c r="J40" i="15"/>
  <c r="E40" i="15"/>
  <c r="O40" i="15" s="1"/>
  <c r="AG6" i="13"/>
  <c r="AG7" i="13"/>
  <c r="AG8" i="13"/>
  <c r="AG9" i="13"/>
  <c r="AG10" i="13"/>
  <c r="AG11" i="13"/>
  <c r="AG12" i="13"/>
  <c r="AG13" i="13"/>
  <c r="AG14" i="13"/>
  <c r="AG15" i="13"/>
  <c r="AG16" i="13"/>
  <c r="AG17" i="13"/>
  <c r="AG18" i="13"/>
  <c r="AG19" i="13"/>
  <c r="AG20" i="13"/>
  <c r="AG21" i="13"/>
  <c r="AG22" i="13"/>
  <c r="AG23" i="13"/>
  <c r="AG24" i="13"/>
  <c r="AG25" i="13"/>
  <c r="AG26" i="13"/>
  <c r="AG27" i="13"/>
  <c r="AG28" i="13"/>
  <c r="AG29" i="13"/>
  <c r="AG30" i="13"/>
  <c r="AG31" i="13"/>
  <c r="AG32" i="13"/>
  <c r="AG33" i="13"/>
  <c r="AG34" i="13"/>
  <c r="AG35" i="13"/>
  <c r="AG36" i="13"/>
  <c r="AG37" i="13"/>
  <c r="AG38" i="13"/>
  <c r="AG39" i="13"/>
  <c r="AG40" i="13"/>
  <c r="AG41" i="13"/>
  <c r="AG42" i="13"/>
  <c r="AG43" i="13"/>
  <c r="AG44" i="13"/>
  <c r="AG45" i="13"/>
  <c r="AG46" i="13"/>
  <c r="AG47" i="13"/>
  <c r="AG48" i="13"/>
  <c r="AG49" i="13"/>
  <c r="AG50" i="13"/>
  <c r="AG51" i="13"/>
  <c r="AG52" i="13"/>
  <c r="AG53" i="13"/>
  <c r="AG54" i="13"/>
  <c r="AG55" i="13"/>
  <c r="AG56" i="13"/>
  <c r="AG57" i="13"/>
  <c r="AG58" i="13"/>
  <c r="AG59" i="13"/>
  <c r="AG60" i="13"/>
  <c r="AG61" i="13"/>
  <c r="AG62" i="13"/>
  <c r="AG63" i="13"/>
  <c r="AG64" i="13"/>
  <c r="AG65" i="13"/>
  <c r="AG66" i="13"/>
  <c r="AG67" i="13"/>
  <c r="AG68" i="13"/>
  <c r="AG69" i="13"/>
  <c r="AG70" i="13"/>
  <c r="AG71" i="13"/>
  <c r="AG72" i="13"/>
  <c r="AG73" i="13"/>
  <c r="AG74" i="13"/>
  <c r="AG75" i="13"/>
  <c r="AG76" i="13"/>
  <c r="AG77" i="13"/>
  <c r="AG78" i="13"/>
  <c r="AG79" i="13"/>
  <c r="AG80" i="13"/>
  <c r="AG81" i="13"/>
  <c r="AG82" i="13"/>
  <c r="AG83" i="13"/>
  <c r="AG84" i="13"/>
  <c r="U85" i="13"/>
  <c r="I85" i="13"/>
  <c r="I86" i="13" s="1"/>
  <c r="S102" i="15" s="1"/>
  <c r="E148" i="15" l="1"/>
  <c r="D34" i="18" s="1"/>
  <c r="S40" i="15"/>
  <c r="D148" i="15"/>
  <c r="C34" i="18" s="1"/>
  <c r="AG85" i="13"/>
  <c r="E72" i="15"/>
  <c r="O72" i="15" s="1"/>
  <c r="J72" i="15"/>
  <c r="S72" i="15" s="1"/>
  <c r="AI83" i="6"/>
  <c r="E103" i="15" s="1"/>
  <c r="AI86" i="11"/>
  <c r="L103" i="15" s="1"/>
  <c r="H148" i="15" l="1"/>
  <c r="G34" i="18" s="1"/>
  <c r="AI84" i="7"/>
  <c r="L88" i="15" s="1"/>
  <c r="G148" i="15" s="1"/>
  <c r="F34" i="18" s="1"/>
  <c r="AN84" i="8" l="1"/>
  <c r="E89" i="15" l="1"/>
  <c r="AO85" i="8"/>
  <c r="AH83" i="9"/>
  <c r="K147" i="15" l="1"/>
  <c r="I147" i="15" l="1"/>
  <c r="H33" i="18" s="1"/>
  <c r="J55" i="15"/>
  <c r="S55" i="15" s="1"/>
  <c r="J39" i="15" l="1"/>
  <c r="S39" i="15" s="1"/>
  <c r="AF6" i="13"/>
  <c r="AF7" i="13"/>
  <c r="AF8" i="13"/>
  <c r="AF9" i="13"/>
  <c r="AF10" i="13"/>
  <c r="AF11" i="13"/>
  <c r="AF12" i="13"/>
  <c r="AF13" i="13"/>
  <c r="AF14" i="13"/>
  <c r="AF15" i="13"/>
  <c r="AF16" i="13"/>
  <c r="AF17" i="13"/>
  <c r="AF18" i="13"/>
  <c r="AF19" i="13"/>
  <c r="AF20" i="13"/>
  <c r="AF21" i="13"/>
  <c r="AF22" i="13"/>
  <c r="AF23" i="13"/>
  <c r="AF24" i="13"/>
  <c r="AF25" i="13"/>
  <c r="AF26" i="13"/>
  <c r="AF27" i="13"/>
  <c r="AF28" i="13"/>
  <c r="AF29" i="13"/>
  <c r="AF30" i="13"/>
  <c r="AF31" i="13"/>
  <c r="AF32" i="13"/>
  <c r="AF33" i="13"/>
  <c r="AF34" i="13"/>
  <c r="AF35" i="13"/>
  <c r="AF36" i="13"/>
  <c r="AF37" i="13"/>
  <c r="AF38" i="13"/>
  <c r="AF39" i="13"/>
  <c r="AF40" i="13"/>
  <c r="AF41" i="13"/>
  <c r="AF42" i="13"/>
  <c r="AF43" i="13"/>
  <c r="AF44" i="13"/>
  <c r="AF45" i="13"/>
  <c r="AF46" i="13"/>
  <c r="AF47" i="13"/>
  <c r="AF48" i="13"/>
  <c r="AF49" i="13"/>
  <c r="AF50" i="13"/>
  <c r="AF51" i="13"/>
  <c r="AF52" i="13"/>
  <c r="AF53" i="13"/>
  <c r="AF54" i="13"/>
  <c r="AF55" i="13"/>
  <c r="AF56" i="13"/>
  <c r="AF57" i="13"/>
  <c r="AF58" i="13"/>
  <c r="AF59" i="13"/>
  <c r="AF60" i="13"/>
  <c r="AF61" i="13"/>
  <c r="AF62" i="13"/>
  <c r="AF63" i="13"/>
  <c r="AF64" i="13"/>
  <c r="AF65" i="13"/>
  <c r="AF66" i="13"/>
  <c r="AF67" i="13"/>
  <c r="AF68" i="13"/>
  <c r="AF69" i="13"/>
  <c r="AF70" i="13"/>
  <c r="AF71" i="13"/>
  <c r="AF72" i="13"/>
  <c r="AF73" i="13"/>
  <c r="AF74" i="13"/>
  <c r="AF75" i="13"/>
  <c r="AF76" i="13"/>
  <c r="AF77" i="13"/>
  <c r="AF78" i="13"/>
  <c r="AF79" i="13"/>
  <c r="AF80" i="13"/>
  <c r="AF81" i="13"/>
  <c r="AF82" i="13"/>
  <c r="AF83" i="13"/>
  <c r="AF84" i="13"/>
  <c r="T85" i="13"/>
  <c r="H85" i="13"/>
  <c r="E39" i="15" s="1"/>
  <c r="O39" i="15" s="1"/>
  <c r="H86" i="13" l="1"/>
  <c r="S101" i="15" s="1"/>
  <c r="AF85" i="13"/>
  <c r="E55" i="15"/>
  <c r="D147" i="15"/>
  <c r="C33" i="18" s="1"/>
  <c r="J71" i="15"/>
  <c r="S71" i="15" s="1"/>
  <c r="E147" i="15"/>
  <c r="D33" i="18" s="1"/>
  <c r="AH83" i="6"/>
  <c r="AH86" i="11"/>
  <c r="AH84" i="7"/>
  <c r="AM84" i="8"/>
  <c r="I141" i="15"/>
  <c r="H27" i="18" s="1"/>
  <c r="I142" i="15"/>
  <c r="H28" i="18" s="1"/>
  <c r="I143" i="15"/>
  <c r="H29" i="18" s="1"/>
  <c r="I144" i="15"/>
  <c r="H30" i="18" s="1"/>
  <c r="I145" i="15"/>
  <c r="H31" i="18" s="1"/>
  <c r="I146" i="15"/>
  <c r="H32" i="18" s="1"/>
  <c r="I140" i="15"/>
  <c r="H26" i="18" s="1"/>
  <c r="I149" i="15"/>
  <c r="H35" i="18" s="1"/>
  <c r="I128" i="15"/>
  <c r="H15" i="18" s="1"/>
  <c r="I129" i="15"/>
  <c r="H16" i="18" s="1"/>
  <c r="I130" i="15"/>
  <c r="H17" i="18" s="1"/>
  <c r="I131" i="15"/>
  <c r="H18" i="18" s="1"/>
  <c r="I132" i="15"/>
  <c r="H19" i="18" s="1"/>
  <c r="I133" i="15"/>
  <c r="H20" i="18" s="1"/>
  <c r="I134" i="15"/>
  <c r="H21" i="18" s="1"/>
  <c r="I135" i="15"/>
  <c r="H22" i="18" s="1"/>
  <c r="I136" i="15"/>
  <c r="H23" i="18" s="1"/>
  <c r="I137" i="15"/>
  <c r="H24" i="18" s="1"/>
  <c r="I138" i="15"/>
  <c r="H25" i="18" s="1"/>
  <c r="I127" i="15"/>
  <c r="H14" i="18" s="1"/>
  <c r="I116" i="15"/>
  <c r="H4" i="18" s="1"/>
  <c r="I117" i="15"/>
  <c r="H5" i="18" s="1"/>
  <c r="I118" i="15"/>
  <c r="H6" i="18" s="1"/>
  <c r="I119" i="15"/>
  <c r="H7" i="18" s="1"/>
  <c r="I120" i="15"/>
  <c r="H8" i="18" s="1"/>
  <c r="I121" i="15"/>
  <c r="H9" i="18" s="1"/>
  <c r="I122" i="15"/>
  <c r="H10" i="18" s="1"/>
  <c r="I123" i="15"/>
  <c r="H11" i="18" s="1"/>
  <c r="I124" i="15"/>
  <c r="H12" i="18" s="1"/>
  <c r="I125" i="15"/>
  <c r="H13" i="18" s="1"/>
  <c r="I115" i="15"/>
  <c r="H3" i="18" s="1"/>
  <c r="C8" i="15"/>
  <c r="D126" i="15"/>
  <c r="E95" i="15"/>
  <c r="G95" i="15" s="1"/>
  <c r="H166" i="15" s="1"/>
  <c r="G50" i="18" s="1"/>
  <c r="D106" i="15"/>
  <c r="E71" i="15" l="1"/>
  <c r="O71" i="15" s="1"/>
  <c r="O55" i="15"/>
  <c r="L102" i="15"/>
  <c r="AN85" i="8"/>
  <c r="E88" i="15"/>
  <c r="F148" i="15" s="1"/>
  <c r="E102" i="15"/>
  <c r="H138" i="15"/>
  <c r="G25" i="18" s="1"/>
  <c r="H140" i="15"/>
  <c r="G26" i="18" s="1"/>
  <c r="L87" i="15"/>
  <c r="G147" i="15" s="1"/>
  <c r="F33" i="18" s="1"/>
  <c r="I126" i="15"/>
  <c r="I152" i="15"/>
  <c r="I139" i="15"/>
  <c r="J54" i="15"/>
  <c r="S54" i="15" s="1"/>
  <c r="J53" i="15"/>
  <c r="S53" i="15" s="1"/>
  <c r="J52" i="15"/>
  <c r="S52" i="15" s="1"/>
  <c r="J51" i="15"/>
  <c r="S51" i="15" s="1"/>
  <c r="J50" i="15"/>
  <c r="N4" i="15" s="1"/>
  <c r="J49" i="15"/>
  <c r="C60" i="15"/>
  <c r="C59" i="15"/>
  <c r="C58" i="15"/>
  <c r="C57" i="15"/>
  <c r="C56" i="15"/>
  <c r="C55" i="15"/>
  <c r="C54" i="15"/>
  <c r="C53" i="15"/>
  <c r="C52" i="15"/>
  <c r="C51" i="15"/>
  <c r="C50" i="15"/>
  <c r="C49" i="15"/>
  <c r="J38" i="15"/>
  <c r="J36" i="15"/>
  <c r="S36" i="15" s="1"/>
  <c r="J35" i="15"/>
  <c r="S35" i="15" s="1"/>
  <c r="J34" i="15"/>
  <c r="J33" i="15"/>
  <c r="C44" i="15"/>
  <c r="C43" i="15"/>
  <c r="C42" i="15"/>
  <c r="C41" i="15"/>
  <c r="C40" i="15"/>
  <c r="C39" i="15"/>
  <c r="C38" i="15"/>
  <c r="C37" i="15"/>
  <c r="C36" i="15"/>
  <c r="C35" i="15"/>
  <c r="C34" i="15"/>
  <c r="C33" i="15"/>
  <c r="AF83" i="9"/>
  <c r="K145" i="15" s="1"/>
  <c r="AG83" i="9"/>
  <c r="K146" i="15" s="1"/>
  <c r="O4" i="15" l="1"/>
  <c r="P4" i="15" s="1"/>
  <c r="E146" i="15"/>
  <c r="D32" i="18" s="1"/>
  <c r="S38" i="15"/>
  <c r="J148" i="15"/>
  <c r="E34" i="18"/>
  <c r="H147" i="15"/>
  <c r="G33" i="18" s="1"/>
  <c r="S50" i="15"/>
  <c r="E142" i="15"/>
  <c r="D28" i="18" s="1"/>
  <c r="S34" i="15"/>
  <c r="H153" i="15"/>
  <c r="G38" i="18" s="1"/>
  <c r="F106" i="15"/>
  <c r="E141" i="15"/>
  <c r="D27" i="18" s="1"/>
  <c r="C72" i="15"/>
  <c r="C70" i="15"/>
  <c r="J68" i="15"/>
  <c r="S68" i="15" s="1"/>
  <c r="E144" i="15"/>
  <c r="D30" i="18" s="1"/>
  <c r="C71" i="15"/>
  <c r="J67" i="15"/>
  <c r="S67" i="15" s="1"/>
  <c r="E143" i="15"/>
  <c r="D29" i="18" s="1"/>
  <c r="C73" i="15"/>
  <c r="C74" i="15"/>
  <c r="C75" i="15"/>
  <c r="C76" i="15"/>
  <c r="C45" i="15"/>
  <c r="C66" i="15"/>
  <c r="C67" i="15"/>
  <c r="J70" i="15"/>
  <c r="S70" i="15" s="1"/>
  <c r="C69" i="15"/>
  <c r="C61" i="15"/>
  <c r="J65" i="15"/>
  <c r="S65" i="15" s="1"/>
  <c r="C68" i="15"/>
  <c r="J66" i="15"/>
  <c r="S66" i="15" s="1"/>
  <c r="C65" i="15"/>
  <c r="AL84" i="8"/>
  <c r="M148" i="15" l="1"/>
  <c r="L148" i="15"/>
  <c r="H164" i="15"/>
  <c r="G49" i="18" s="1"/>
  <c r="G106" i="15"/>
  <c r="H177" i="15" s="1"/>
  <c r="G61" i="18" s="1"/>
  <c r="L67" i="15"/>
  <c r="T67" i="15" s="1"/>
  <c r="L50" i="15"/>
  <c r="L49" i="15"/>
  <c r="AM85" i="8"/>
  <c r="E87" i="15"/>
  <c r="F147" i="15" s="1"/>
  <c r="E33" i="18" s="1"/>
  <c r="H149" i="15"/>
  <c r="G35" i="18" s="1"/>
  <c r="C77" i="15"/>
  <c r="AG86" i="11"/>
  <c r="AG83" i="6"/>
  <c r="AE6" i="13"/>
  <c r="AE7" i="13"/>
  <c r="AE8" i="13"/>
  <c r="AE9" i="13"/>
  <c r="AE10" i="13"/>
  <c r="AE11" i="13"/>
  <c r="AE12" i="13"/>
  <c r="AE13" i="13"/>
  <c r="AE14" i="13"/>
  <c r="AE15" i="13"/>
  <c r="AE16" i="13"/>
  <c r="AE17" i="13"/>
  <c r="AE18" i="13"/>
  <c r="AE19" i="13"/>
  <c r="AE20" i="13"/>
  <c r="AE21" i="13"/>
  <c r="AE22" i="13"/>
  <c r="AE23" i="13"/>
  <c r="AE24" i="13"/>
  <c r="AE25" i="13"/>
  <c r="AE26" i="13"/>
  <c r="AE27" i="13"/>
  <c r="AE28" i="13"/>
  <c r="AE29" i="13"/>
  <c r="AE30" i="13"/>
  <c r="AE31" i="13"/>
  <c r="AE32" i="13"/>
  <c r="AE33" i="13"/>
  <c r="AE34" i="13"/>
  <c r="AE35" i="13"/>
  <c r="AE36" i="13"/>
  <c r="AE37" i="13"/>
  <c r="AE38" i="13"/>
  <c r="AE39" i="13"/>
  <c r="AE40" i="13"/>
  <c r="AE41" i="13"/>
  <c r="AE42" i="13"/>
  <c r="AE43" i="13"/>
  <c r="AE44" i="13"/>
  <c r="AE45" i="13"/>
  <c r="AE46" i="13"/>
  <c r="AE47" i="13"/>
  <c r="AE48" i="13"/>
  <c r="AE49" i="13"/>
  <c r="AE50" i="13"/>
  <c r="AE51" i="13"/>
  <c r="AE52" i="13"/>
  <c r="AE53" i="13"/>
  <c r="AE54" i="13"/>
  <c r="AE55" i="13"/>
  <c r="AE56" i="13"/>
  <c r="AE57" i="13"/>
  <c r="AE58" i="13"/>
  <c r="AE59" i="13"/>
  <c r="AE60" i="13"/>
  <c r="AE61" i="13"/>
  <c r="AE62" i="13"/>
  <c r="AE63" i="13"/>
  <c r="AE64" i="13"/>
  <c r="AE65" i="13"/>
  <c r="AE66" i="13"/>
  <c r="AE67" i="13"/>
  <c r="AE68" i="13"/>
  <c r="AE69" i="13"/>
  <c r="AE70" i="13"/>
  <c r="AE71" i="13"/>
  <c r="AE72" i="13"/>
  <c r="AE73" i="13"/>
  <c r="AE74" i="13"/>
  <c r="AE75" i="13"/>
  <c r="AE76" i="13"/>
  <c r="AE77" i="13"/>
  <c r="AE78" i="13"/>
  <c r="AE79" i="13"/>
  <c r="AE80" i="13"/>
  <c r="AE81" i="13"/>
  <c r="AE82" i="13"/>
  <c r="AE83" i="13"/>
  <c r="AE84" i="13"/>
  <c r="S85" i="13"/>
  <c r="G85" i="13"/>
  <c r="L68" i="15" l="1"/>
  <c r="T68" i="15" s="1"/>
  <c r="L33" i="15"/>
  <c r="E167" i="15" s="1"/>
  <c r="D51" i="18" s="1"/>
  <c r="T49" i="15"/>
  <c r="L34" i="15"/>
  <c r="E168" i="15" s="1"/>
  <c r="D52" i="18" s="1"/>
  <c r="T50" i="15"/>
  <c r="L101" i="15"/>
  <c r="J147" i="15"/>
  <c r="E101" i="15"/>
  <c r="G86" i="13"/>
  <c r="S100" i="15" s="1"/>
  <c r="E38" i="15"/>
  <c r="O38" i="15" s="1"/>
  <c r="AE85" i="13"/>
  <c r="E54" i="15"/>
  <c r="O54" i="15" s="1"/>
  <c r="J61" i="15"/>
  <c r="AG84" i="7"/>
  <c r="AK84" i="8"/>
  <c r="AF84" i="7"/>
  <c r="L85" i="15" s="1"/>
  <c r="G145" i="15" s="1"/>
  <c r="F31" i="18" s="1"/>
  <c r="AF86" i="11"/>
  <c r="AF82" i="11"/>
  <c r="J37" i="15" s="1"/>
  <c r="G4" i="15" s="1"/>
  <c r="S37" i="15" l="1"/>
  <c r="H4" i="15"/>
  <c r="H146" i="15"/>
  <c r="G32" i="18" s="1"/>
  <c r="T34" i="15"/>
  <c r="G82" i="15"/>
  <c r="F168" i="15" s="1"/>
  <c r="E52" i="18" s="1"/>
  <c r="T33" i="15"/>
  <c r="G81" i="15"/>
  <c r="F167" i="15" s="1"/>
  <c r="N98" i="15"/>
  <c r="M106" i="15"/>
  <c r="M105" i="15"/>
  <c r="N95" i="15" s="1"/>
  <c r="M104" i="15"/>
  <c r="N97" i="15"/>
  <c r="L100" i="15"/>
  <c r="AL85" i="8"/>
  <c r="E86" i="15"/>
  <c r="F146" i="15" s="1"/>
  <c r="E32" i="18" s="1"/>
  <c r="M147" i="15"/>
  <c r="L147" i="15"/>
  <c r="E145" i="15"/>
  <c r="D31" i="18" s="1"/>
  <c r="J69" i="15"/>
  <c r="S69" i="15" s="1"/>
  <c r="D146" i="15"/>
  <c r="C32" i="18" s="1"/>
  <c r="E70" i="15"/>
  <c r="O70" i="15" s="1"/>
  <c r="H3" i="15" s="1"/>
  <c r="E153" i="15"/>
  <c r="D38" i="18" s="1"/>
  <c r="L86" i="15"/>
  <c r="G146" i="15" s="1"/>
  <c r="F32" i="18" s="1"/>
  <c r="E149" i="15"/>
  <c r="D35" i="18" s="1"/>
  <c r="F149" i="15"/>
  <c r="E35" i="18" s="1"/>
  <c r="J45" i="15"/>
  <c r="AF83" i="6"/>
  <c r="K75" i="15" l="1"/>
  <c r="K76" i="15"/>
  <c r="K74" i="15"/>
  <c r="K73" i="15"/>
  <c r="E51" i="18"/>
  <c r="N99" i="15"/>
  <c r="N96" i="15"/>
  <c r="N103" i="15"/>
  <c r="N105" i="15"/>
  <c r="N102" i="15"/>
  <c r="N106" i="15"/>
  <c r="L69" i="15"/>
  <c r="T69" i="15" s="1"/>
  <c r="N104" i="15"/>
  <c r="N101" i="15"/>
  <c r="N100" i="15"/>
  <c r="M107" i="15"/>
  <c r="E100" i="15"/>
  <c r="F153" i="15"/>
  <c r="E38" i="18" s="1"/>
  <c r="J146" i="15"/>
  <c r="J77" i="15"/>
  <c r="AD6" i="13"/>
  <c r="AD7" i="13"/>
  <c r="AD8" i="13"/>
  <c r="AD9" i="13"/>
  <c r="AD10" i="13"/>
  <c r="AD11" i="13"/>
  <c r="AD12" i="13"/>
  <c r="AD13" i="13"/>
  <c r="AD14" i="13"/>
  <c r="AD15" i="13"/>
  <c r="AD16" i="13"/>
  <c r="AD17" i="13"/>
  <c r="AD18" i="13"/>
  <c r="AD19" i="13"/>
  <c r="AD20" i="13"/>
  <c r="AD21" i="13"/>
  <c r="AD22" i="13"/>
  <c r="AD23" i="13"/>
  <c r="AD24" i="13"/>
  <c r="AD25" i="13"/>
  <c r="AD26" i="13"/>
  <c r="AD27" i="13"/>
  <c r="AD28" i="13"/>
  <c r="AD29" i="13"/>
  <c r="AD30" i="13"/>
  <c r="AD31" i="13"/>
  <c r="AD32" i="13"/>
  <c r="AD33" i="13"/>
  <c r="AD34" i="13"/>
  <c r="AD35" i="13"/>
  <c r="AD36" i="13"/>
  <c r="AD37" i="13"/>
  <c r="AD38" i="13"/>
  <c r="AD39" i="13"/>
  <c r="AD40" i="13"/>
  <c r="AD41" i="13"/>
  <c r="AD42" i="13"/>
  <c r="AD43" i="13"/>
  <c r="AD44" i="13"/>
  <c r="AD45" i="13"/>
  <c r="AD46" i="13"/>
  <c r="AD47" i="13"/>
  <c r="AD48" i="13"/>
  <c r="AD49" i="13"/>
  <c r="AD50" i="13"/>
  <c r="AD51" i="13"/>
  <c r="AD52" i="13"/>
  <c r="AD53" i="13"/>
  <c r="AD54" i="13"/>
  <c r="AD55" i="13"/>
  <c r="AD56" i="13"/>
  <c r="AD57" i="13"/>
  <c r="AD58" i="13"/>
  <c r="AD59" i="13"/>
  <c r="AD60" i="13"/>
  <c r="AD61" i="13"/>
  <c r="AD62" i="13"/>
  <c r="AD63" i="13"/>
  <c r="AD64" i="13"/>
  <c r="AD65" i="13"/>
  <c r="AD66" i="13"/>
  <c r="AD67" i="13"/>
  <c r="AD68" i="13"/>
  <c r="AD69" i="13"/>
  <c r="AD70" i="13"/>
  <c r="AD71" i="13"/>
  <c r="AD72" i="13"/>
  <c r="AD73" i="13"/>
  <c r="AD74" i="13"/>
  <c r="AD75" i="13"/>
  <c r="AD76" i="13"/>
  <c r="AD77" i="13"/>
  <c r="AD78" i="13"/>
  <c r="AD79" i="13"/>
  <c r="AD80" i="13"/>
  <c r="AD81" i="13"/>
  <c r="AD82" i="13"/>
  <c r="AD83" i="13"/>
  <c r="AD84" i="13"/>
  <c r="R85" i="13"/>
  <c r="F85" i="13"/>
  <c r="AD85" i="13" s="1"/>
  <c r="L75" i="15" l="1"/>
  <c r="T75" i="15" s="1"/>
  <c r="S75" i="15"/>
  <c r="L76" i="15"/>
  <c r="T76" i="15" s="1"/>
  <c r="S76" i="15"/>
  <c r="L70" i="15"/>
  <c r="T70" i="15" s="1"/>
  <c r="L71" i="15"/>
  <c r="T71" i="15" s="1"/>
  <c r="L72" i="15"/>
  <c r="T72" i="15" s="1"/>
  <c r="S74" i="15"/>
  <c r="L74" i="15"/>
  <c r="T74" i="15" s="1"/>
  <c r="S73" i="15"/>
  <c r="L73" i="15"/>
  <c r="T73" i="15" s="1"/>
  <c r="N107" i="15"/>
  <c r="H145" i="15"/>
  <c r="G31" i="18" s="1"/>
  <c r="E53" i="15"/>
  <c r="O53" i="15" s="1"/>
  <c r="F86" i="13"/>
  <c r="S99" i="15" s="1"/>
  <c r="E37" i="15"/>
  <c r="O37" i="15" s="1"/>
  <c r="M146" i="15"/>
  <c r="L146" i="15"/>
  <c r="AE84" i="7"/>
  <c r="L84" i="15" s="1"/>
  <c r="G144" i="15" s="1"/>
  <c r="F30" i="18" s="1"/>
  <c r="AJ84" i="8"/>
  <c r="AE86" i="11"/>
  <c r="L99" i="15" s="1"/>
  <c r="E85" i="15" l="1"/>
  <c r="F145" i="15" s="1"/>
  <c r="E31" i="18" s="1"/>
  <c r="AK85" i="8"/>
  <c r="D145" i="15"/>
  <c r="C31" i="18" s="1"/>
  <c r="E69" i="15"/>
  <c r="O69" i="15" s="1"/>
  <c r="AE83" i="9"/>
  <c r="J145" i="15" l="1"/>
  <c r="M145" i="15" s="1"/>
  <c r="K144" i="15"/>
  <c r="AE83" i="6"/>
  <c r="E99" i="15" s="1"/>
  <c r="AC7" i="13"/>
  <c r="AC8" i="13"/>
  <c r="AC9" i="13"/>
  <c r="AC10" i="13"/>
  <c r="AC11" i="13"/>
  <c r="AC12" i="13"/>
  <c r="AC13" i="13"/>
  <c r="AC14" i="13"/>
  <c r="AC15" i="13"/>
  <c r="AC16" i="13"/>
  <c r="AC17" i="13"/>
  <c r="AC18" i="13"/>
  <c r="AC19" i="13"/>
  <c r="AC20" i="13"/>
  <c r="AC21" i="13"/>
  <c r="AC22" i="13"/>
  <c r="AC23" i="13"/>
  <c r="AC24" i="13"/>
  <c r="AC25" i="13"/>
  <c r="AC26" i="13"/>
  <c r="AC27" i="13"/>
  <c r="AC28" i="13"/>
  <c r="AC29" i="13"/>
  <c r="AC30" i="13"/>
  <c r="AC31" i="13"/>
  <c r="AC32" i="13"/>
  <c r="AC33" i="13"/>
  <c r="AC34" i="13"/>
  <c r="AC35" i="13"/>
  <c r="AC36" i="13"/>
  <c r="AC37" i="13"/>
  <c r="AC38" i="13"/>
  <c r="AC39" i="13"/>
  <c r="AC40" i="13"/>
  <c r="AC41" i="13"/>
  <c r="AC42" i="13"/>
  <c r="AC43" i="13"/>
  <c r="AC44" i="13"/>
  <c r="AC45" i="13"/>
  <c r="AC46" i="13"/>
  <c r="AC47" i="13"/>
  <c r="AC48" i="13"/>
  <c r="AC49" i="13"/>
  <c r="AC50" i="13"/>
  <c r="AC51" i="13"/>
  <c r="AC52" i="13"/>
  <c r="AC53" i="13"/>
  <c r="AC54" i="13"/>
  <c r="AC55" i="13"/>
  <c r="AC56" i="13"/>
  <c r="AC57" i="13"/>
  <c r="AC58" i="13"/>
  <c r="AC59" i="13"/>
  <c r="AC60" i="13"/>
  <c r="AC61" i="13"/>
  <c r="AC62" i="13"/>
  <c r="AC63" i="13"/>
  <c r="AC64" i="13"/>
  <c r="AC65" i="13"/>
  <c r="AC66" i="13"/>
  <c r="AC67" i="13"/>
  <c r="AC68" i="13"/>
  <c r="AC69" i="13"/>
  <c r="AC70" i="13"/>
  <c r="AC71" i="13"/>
  <c r="AC72" i="13"/>
  <c r="AC73" i="13"/>
  <c r="AC74" i="13"/>
  <c r="AC75" i="13"/>
  <c r="AC76" i="13"/>
  <c r="AC77" i="13"/>
  <c r="AC78" i="13"/>
  <c r="AC79" i="13"/>
  <c r="AC80" i="13"/>
  <c r="AC81" i="13"/>
  <c r="AC82" i="13"/>
  <c r="AC83" i="13"/>
  <c r="AC84" i="13"/>
  <c r="AC6" i="13"/>
  <c r="Q85" i="13"/>
  <c r="E52" i="15" s="1"/>
  <c r="O52" i="15" s="1"/>
  <c r="E85" i="13"/>
  <c r="AC85" i="13" s="1"/>
  <c r="H144" i="15" l="1"/>
  <c r="G30" i="18" s="1"/>
  <c r="L145" i="15"/>
  <c r="E86" i="13"/>
  <c r="S98" i="15" s="1"/>
  <c r="E36" i="15"/>
  <c r="O36" i="15" s="1"/>
  <c r="AC84" i="7"/>
  <c r="L82" i="15" s="1"/>
  <c r="G142" i="15" s="1"/>
  <c r="F28" i="18" s="1"/>
  <c r="AD84" i="7"/>
  <c r="L83" i="15" s="1"/>
  <c r="G143" i="15" s="1"/>
  <c r="F29" i="18" s="1"/>
  <c r="AB86" i="11"/>
  <c r="L96" i="15" s="1"/>
  <c r="AD86" i="11"/>
  <c r="AC86" i="11"/>
  <c r="AC83" i="6"/>
  <c r="E97" i="15" s="1"/>
  <c r="AD83" i="6"/>
  <c r="H142" i="15" l="1"/>
  <c r="G28" i="18" s="1"/>
  <c r="G97" i="15"/>
  <c r="H168" i="15" s="1"/>
  <c r="G52" i="18" s="1"/>
  <c r="E98" i="15"/>
  <c r="L98" i="15"/>
  <c r="L97" i="15"/>
  <c r="D144" i="15"/>
  <c r="C30" i="18" s="1"/>
  <c r="E68" i="15"/>
  <c r="AC83" i="9"/>
  <c r="AD83" i="9"/>
  <c r="K143" i="15" s="1"/>
  <c r="G68" i="15" l="1"/>
  <c r="P68" i="15" s="1"/>
  <c r="O68" i="15"/>
  <c r="H143" i="15"/>
  <c r="G29" i="18" s="1"/>
  <c r="K142" i="15"/>
  <c r="AA85" i="13"/>
  <c r="AA7" i="13"/>
  <c r="AB7" i="13"/>
  <c r="AA8" i="13"/>
  <c r="AB8" i="13"/>
  <c r="AA9" i="13"/>
  <c r="AB9" i="13"/>
  <c r="AA10" i="13"/>
  <c r="AB10" i="13"/>
  <c r="AA11" i="13"/>
  <c r="AB11" i="13"/>
  <c r="AA12" i="13"/>
  <c r="AB12" i="13"/>
  <c r="AA13" i="13"/>
  <c r="AB13" i="13"/>
  <c r="AA14" i="13"/>
  <c r="AB14" i="13"/>
  <c r="AA15" i="13"/>
  <c r="AB15" i="13"/>
  <c r="AA16" i="13"/>
  <c r="AB16" i="13"/>
  <c r="AA17" i="13"/>
  <c r="AB17" i="13"/>
  <c r="AA18" i="13"/>
  <c r="AB18" i="13"/>
  <c r="AA19" i="13"/>
  <c r="AB19" i="13"/>
  <c r="AA20" i="13"/>
  <c r="AB20" i="13"/>
  <c r="AA21" i="13"/>
  <c r="AB21" i="13"/>
  <c r="AA22" i="13"/>
  <c r="AB22" i="13"/>
  <c r="AA23" i="13"/>
  <c r="AB23" i="13"/>
  <c r="AA24" i="13"/>
  <c r="AB24" i="13"/>
  <c r="AA25" i="13"/>
  <c r="AB25" i="13"/>
  <c r="AA26" i="13"/>
  <c r="AB26" i="13"/>
  <c r="AA27" i="13"/>
  <c r="AB27" i="13"/>
  <c r="AA28" i="13"/>
  <c r="AB28" i="13"/>
  <c r="AA29" i="13"/>
  <c r="AB29" i="13"/>
  <c r="AA30" i="13"/>
  <c r="AB30" i="13"/>
  <c r="AA31" i="13"/>
  <c r="AB31" i="13"/>
  <c r="AA32" i="13"/>
  <c r="AB32" i="13"/>
  <c r="AA33" i="13"/>
  <c r="AB33" i="13"/>
  <c r="AA34" i="13"/>
  <c r="AB34" i="13"/>
  <c r="AA35" i="13"/>
  <c r="AB35" i="13"/>
  <c r="AA36" i="13"/>
  <c r="AB36" i="13"/>
  <c r="AA37" i="13"/>
  <c r="AB37" i="13"/>
  <c r="AA38" i="13"/>
  <c r="AB38" i="13"/>
  <c r="AA39" i="13"/>
  <c r="AB39" i="13"/>
  <c r="AA40" i="13"/>
  <c r="AB40" i="13"/>
  <c r="AA41" i="13"/>
  <c r="AB41" i="13"/>
  <c r="AA42" i="13"/>
  <c r="AB42" i="13"/>
  <c r="AA43" i="13"/>
  <c r="AB43" i="13"/>
  <c r="AA44" i="13"/>
  <c r="AB44" i="13"/>
  <c r="AA45" i="13"/>
  <c r="AB45" i="13"/>
  <c r="AA46" i="13"/>
  <c r="AB46" i="13"/>
  <c r="AA47" i="13"/>
  <c r="AB47" i="13"/>
  <c r="AA48" i="13"/>
  <c r="AB48" i="13"/>
  <c r="AA49" i="13"/>
  <c r="AB49" i="13"/>
  <c r="AA50" i="13"/>
  <c r="AB50" i="13"/>
  <c r="AA51" i="13"/>
  <c r="AB51" i="13"/>
  <c r="AA52" i="13"/>
  <c r="AB52" i="13"/>
  <c r="AA53" i="13"/>
  <c r="AB53" i="13"/>
  <c r="AA54" i="13"/>
  <c r="AB54" i="13"/>
  <c r="AA55" i="13"/>
  <c r="AB55" i="13"/>
  <c r="AA56" i="13"/>
  <c r="AB56" i="13"/>
  <c r="AA57" i="13"/>
  <c r="AB57" i="13"/>
  <c r="AA58" i="13"/>
  <c r="AB58" i="13"/>
  <c r="AA59" i="13"/>
  <c r="AB59" i="13"/>
  <c r="AA60" i="13"/>
  <c r="AB60" i="13"/>
  <c r="AA61" i="13"/>
  <c r="AB61" i="13"/>
  <c r="AA62" i="13"/>
  <c r="AB62" i="13"/>
  <c r="AA63" i="13"/>
  <c r="AB63" i="13"/>
  <c r="AA64" i="13"/>
  <c r="AB64" i="13"/>
  <c r="AA65" i="13"/>
  <c r="AB65" i="13"/>
  <c r="AA66" i="13"/>
  <c r="AB66" i="13"/>
  <c r="AA67" i="13"/>
  <c r="AB67" i="13"/>
  <c r="AA68" i="13"/>
  <c r="AB68" i="13"/>
  <c r="AA69" i="13"/>
  <c r="AB69" i="13"/>
  <c r="AA70" i="13"/>
  <c r="AB70" i="13"/>
  <c r="AA71" i="13"/>
  <c r="AB71" i="13"/>
  <c r="AA72" i="13"/>
  <c r="AB72" i="13"/>
  <c r="AA73" i="13"/>
  <c r="AB73" i="13"/>
  <c r="AA74" i="13"/>
  <c r="AB74" i="13"/>
  <c r="AA75" i="13"/>
  <c r="AB75" i="13"/>
  <c r="AA76" i="13"/>
  <c r="AB76" i="13"/>
  <c r="AA77" i="13"/>
  <c r="AB77" i="13"/>
  <c r="AA78" i="13"/>
  <c r="AB78" i="13"/>
  <c r="AA79" i="13"/>
  <c r="AB79" i="13"/>
  <c r="AA80" i="13"/>
  <c r="AB80" i="13"/>
  <c r="AA81" i="13"/>
  <c r="AB81" i="13"/>
  <c r="AA82" i="13"/>
  <c r="AB82" i="13"/>
  <c r="AA83" i="13"/>
  <c r="AB83" i="13"/>
  <c r="AA84" i="13"/>
  <c r="AB84" i="13"/>
  <c r="AA6" i="13"/>
  <c r="AB6" i="13"/>
  <c r="P85" i="13"/>
  <c r="E51" i="15" s="1"/>
  <c r="O51" i="15" s="1"/>
  <c r="O85" i="13"/>
  <c r="N85" i="13"/>
  <c r="E49" i="15" s="1"/>
  <c r="D85" i="13"/>
  <c r="AB85" i="13" s="1"/>
  <c r="C85" i="13"/>
  <c r="B85" i="13"/>
  <c r="F73" i="15" l="1"/>
  <c r="F74" i="15"/>
  <c r="F75" i="15"/>
  <c r="F76" i="15"/>
  <c r="G76" i="15" s="1"/>
  <c r="P76" i="15" s="1"/>
  <c r="G65" i="15"/>
  <c r="P65" i="15" s="1"/>
  <c r="G66" i="15"/>
  <c r="P66" i="15" s="1"/>
  <c r="E50" i="15"/>
  <c r="N3" i="15" s="1"/>
  <c r="B86" i="13"/>
  <c r="S95" i="15" s="1"/>
  <c r="E33" i="15"/>
  <c r="C86" i="13"/>
  <c r="S96" i="15" s="1"/>
  <c r="E34" i="15"/>
  <c r="O34" i="15" s="1"/>
  <c r="D86" i="13"/>
  <c r="S97" i="15" s="1"/>
  <c r="E35" i="15"/>
  <c r="O35" i="15" s="1"/>
  <c r="AH84" i="8"/>
  <c r="AI84" i="8"/>
  <c r="G3" i="15" l="1"/>
  <c r="G69" i="15"/>
  <c r="P69" i="15" s="1"/>
  <c r="G70" i="15"/>
  <c r="P70" i="15" s="1"/>
  <c r="G71" i="15"/>
  <c r="P71" i="15" s="1"/>
  <c r="G72" i="15"/>
  <c r="P72" i="15" s="1"/>
  <c r="O73" i="15"/>
  <c r="G73" i="15"/>
  <c r="P73" i="15" s="1"/>
  <c r="O74" i="15"/>
  <c r="G74" i="15"/>
  <c r="P74" i="15" s="1"/>
  <c r="O75" i="15"/>
  <c r="G75" i="15"/>
  <c r="P75" i="15" s="1"/>
  <c r="E61" i="15"/>
  <c r="O50" i="15"/>
  <c r="E83" i="15"/>
  <c r="F143" i="15" s="1"/>
  <c r="E29" i="18" s="1"/>
  <c r="E84" i="15"/>
  <c r="F144" i="15" s="1"/>
  <c r="E30" i="18" s="1"/>
  <c r="AJ85" i="8"/>
  <c r="AI85" i="8"/>
  <c r="D143" i="15"/>
  <c r="C29" i="18" s="1"/>
  <c r="E67" i="15"/>
  <c r="O67" i="15" s="1"/>
  <c r="D142" i="15"/>
  <c r="C28" i="18" s="1"/>
  <c r="E66" i="15"/>
  <c r="O66" i="15" s="1"/>
  <c r="D141" i="15"/>
  <c r="C27" i="18" s="1"/>
  <c r="E65" i="15"/>
  <c r="AD84" i="8"/>
  <c r="AE84" i="8"/>
  <c r="E80" i="15" s="1"/>
  <c r="AG84" i="8"/>
  <c r="AB84" i="7"/>
  <c r="L81" i="15" s="1"/>
  <c r="G141" i="15" s="1"/>
  <c r="F27" i="18" s="1"/>
  <c r="C83" i="4"/>
  <c r="H49" i="15" s="1"/>
  <c r="D83" i="4"/>
  <c r="H50" i="15" s="1"/>
  <c r="E83" i="4"/>
  <c r="H51" i="15" s="1"/>
  <c r="F83" i="4"/>
  <c r="H52" i="15" s="1"/>
  <c r="G83" i="4"/>
  <c r="H53" i="15" s="1"/>
  <c r="H83" i="4"/>
  <c r="H54" i="15" s="1"/>
  <c r="I83" i="4"/>
  <c r="H55" i="15" s="1"/>
  <c r="J83" i="4"/>
  <c r="H56" i="15" s="1"/>
  <c r="K83" i="4"/>
  <c r="H57" i="15" s="1"/>
  <c r="L83" i="4"/>
  <c r="H58" i="15" s="1"/>
  <c r="M83" i="4"/>
  <c r="H59" i="15" s="1"/>
  <c r="N83" i="4"/>
  <c r="H60" i="15" s="1"/>
  <c r="O83" i="4"/>
  <c r="I49" i="15" s="1"/>
  <c r="P83" i="4"/>
  <c r="I50" i="15" s="1"/>
  <c r="Q83" i="4"/>
  <c r="I51" i="15" s="1"/>
  <c r="R83" i="4"/>
  <c r="I52" i="15" s="1"/>
  <c r="S83" i="4"/>
  <c r="I53" i="15" s="1"/>
  <c r="T83" i="4"/>
  <c r="I54" i="15" s="1"/>
  <c r="U83" i="4"/>
  <c r="I55" i="15" s="1"/>
  <c r="V83" i="4"/>
  <c r="I56" i="15" s="1"/>
  <c r="Y83" i="4"/>
  <c r="I59" i="15" s="1"/>
  <c r="Z83" i="4"/>
  <c r="I60" i="15" s="1"/>
  <c r="X83" i="4"/>
  <c r="I58" i="15" s="1"/>
  <c r="W83" i="4"/>
  <c r="I57" i="15" s="1"/>
  <c r="O3" i="15" l="1"/>
  <c r="P3" i="15" s="1"/>
  <c r="G67" i="15"/>
  <c r="P67" i="15" s="1"/>
  <c r="J143" i="15"/>
  <c r="AH85" i="8"/>
  <c r="E82" i="15"/>
  <c r="F142" i="15" s="1"/>
  <c r="E28" i="18" s="1"/>
  <c r="M4" i="15"/>
  <c r="F140" i="15"/>
  <c r="E26" i="18" s="1"/>
  <c r="J144" i="15"/>
  <c r="R58" i="15"/>
  <c r="Q58" i="15"/>
  <c r="R52" i="15"/>
  <c r="Q52" i="15"/>
  <c r="R60" i="15"/>
  <c r="Q60" i="15"/>
  <c r="Q54" i="15"/>
  <c r="R54" i="15"/>
  <c r="H61" i="15"/>
  <c r="R59" i="15"/>
  <c r="Q59" i="15"/>
  <c r="Q55" i="15"/>
  <c r="R55" i="15"/>
  <c r="Q53" i="15"/>
  <c r="R53" i="15"/>
  <c r="R50" i="15"/>
  <c r="Q50" i="15"/>
  <c r="Q49" i="15"/>
  <c r="R49" i="15"/>
  <c r="L4" i="15"/>
  <c r="I61" i="15"/>
  <c r="Q56" i="15"/>
  <c r="R56" i="15"/>
  <c r="R51" i="15"/>
  <c r="Q51" i="15"/>
  <c r="Q57" i="15"/>
  <c r="R57" i="15"/>
  <c r="AF84" i="8"/>
  <c r="Z85" i="13"/>
  <c r="AM84" i="13"/>
  <c r="Z84" i="13"/>
  <c r="AM83" i="13"/>
  <c r="Z83" i="13"/>
  <c r="AM82" i="13"/>
  <c r="Z82" i="13"/>
  <c r="AM81" i="13"/>
  <c r="Z81" i="13"/>
  <c r="AM80" i="13"/>
  <c r="Z80" i="13"/>
  <c r="AM79" i="13"/>
  <c r="Z79" i="13"/>
  <c r="AM78" i="13"/>
  <c r="Z78" i="13"/>
  <c r="AM77" i="13"/>
  <c r="Z77" i="13"/>
  <c r="AM76" i="13"/>
  <c r="Z76" i="13"/>
  <c r="AM75" i="13"/>
  <c r="Z75" i="13"/>
  <c r="AM74" i="13"/>
  <c r="Z74" i="13"/>
  <c r="AM73" i="13"/>
  <c r="Z73" i="13"/>
  <c r="AM72" i="13"/>
  <c r="Z72" i="13"/>
  <c r="AM71" i="13"/>
  <c r="Z71" i="13"/>
  <c r="AM70" i="13"/>
  <c r="Z70" i="13"/>
  <c r="AM69" i="13"/>
  <c r="Z69" i="13"/>
  <c r="AM68" i="13"/>
  <c r="Z68" i="13"/>
  <c r="AM67" i="13"/>
  <c r="Z67" i="13"/>
  <c r="AM66" i="13"/>
  <c r="Z66" i="13"/>
  <c r="AM65" i="13"/>
  <c r="Z65" i="13"/>
  <c r="AM64" i="13"/>
  <c r="Z64" i="13"/>
  <c r="AM63" i="13"/>
  <c r="Z63" i="13"/>
  <c r="AM62" i="13"/>
  <c r="Z62" i="13"/>
  <c r="AM61" i="13"/>
  <c r="Z61" i="13"/>
  <c r="AM60" i="13"/>
  <c r="Z60" i="13"/>
  <c r="AM59" i="13"/>
  <c r="Z59" i="13"/>
  <c r="AM58" i="13"/>
  <c r="Z58" i="13"/>
  <c r="AM57" i="13"/>
  <c r="Z57" i="13"/>
  <c r="AM56" i="13"/>
  <c r="Z56" i="13"/>
  <c r="AM55" i="13"/>
  <c r="Z55" i="13"/>
  <c r="AM54" i="13"/>
  <c r="Z54" i="13"/>
  <c r="AM53" i="13"/>
  <c r="Z53" i="13"/>
  <c r="AM52" i="13"/>
  <c r="Z52" i="13"/>
  <c r="AM51" i="13"/>
  <c r="Z51" i="13"/>
  <c r="AM50" i="13"/>
  <c r="Z50" i="13"/>
  <c r="AM49" i="13"/>
  <c r="Z49" i="13"/>
  <c r="AM48" i="13"/>
  <c r="Z48" i="13"/>
  <c r="AM47" i="13"/>
  <c r="Z47" i="13"/>
  <c r="AM46" i="13"/>
  <c r="Z46" i="13"/>
  <c r="AM45" i="13"/>
  <c r="Z45" i="13"/>
  <c r="AM44" i="13"/>
  <c r="Z44" i="13"/>
  <c r="AM43" i="13"/>
  <c r="Z43" i="13"/>
  <c r="AM42" i="13"/>
  <c r="Z42" i="13"/>
  <c r="AM41" i="13"/>
  <c r="Z41" i="13"/>
  <c r="AM40" i="13"/>
  <c r="Z40" i="13"/>
  <c r="AM39" i="13"/>
  <c r="Z39" i="13"/>
  <c r="AM38" i="13"/>
  <c r="Z38" i="13"/>
  <c r="AM37" i="13"/>
  <c r="Z37" i="13"/>
  <c r="AM36" i="13"/>
  <c r="Z36" i="13"/>
  <c r="AM35" i="13"/>
  <c r="Z35" i="13"/>
  <c r="AM34" i="13"/>
  <c r="Z34" i="13"/>
  <c r="AM33" i="13"/>
  <c r="Z33" i="13"/>
  <c r="AM32" i="13"/>
  <c r="Z32" i="13"/>
  <c r="AM31" i="13"/>
  <c r="Z31" i="13"/>
  <c r="AM30" i="13"/>
  <c r="Z30" i="13"/>
  <c r="AM29" i="13"/>
  <c r="Z29" i="13"/>
  <c r="AM28" i="13"/>
  <c r="Z28" i="13"/>
  <c r="AM27" i="13"/>
  <c r="Z27" i="13"/>
  <c r="AM26" i="13"/>
  <c r="Z26" i="13"/>
  <c r="AM25" i="13"/>
  <c r="Z25" i="13"/>
  <c r="AM24" i="13"/>
  <c r="Z24" i="13"/>
  <c r="AM23" i="13"/>
  <c r="Z23" i="13"/>
  <c r="AM22" i="13"/>
  <c r="Z22" i="13"/>
  <c r="AM21" i="13"/>
  <c r="Z21" i="13"/>
  <c r="AM20" i="13"/>
  <c r="Z20" i="13"/>
  <c r="AM19" i="13"/>
  <c r="Z19" i="13"/>
  <c r="AM18" i="13"/>
  <c r="Z18" i="13"/>
  <c r="AM17" i="13"/>
  <c r="Z17" i="13"/>
  <c r="AM16" i="13"/>
  <c r="Z16" i="13"/>
  <c r="AM15" i="13"/>
  <c r="Z15" i="13"/>
  <c r="AM14" i="13"/>
  <c r="Z14" i="13"/>
  <c r="AM13" i="13"/>
  <c r="Z13" i="13"/>
  <c r="AM12" i="13"/>
  <c r="Z12" i="13"/>
  <c r="AM11" i="13"/>
  <c r="Z11" i="13"/>
  <c r="AM10" i="13"/>
  <c r="Z10" i="13"/>
  <c r="AM9" i="13"/>
  <c r="Z9" i="13"/>
  <c r="AM8" i="13"/>
  <c r="Z8" i="13"/>
  <c r="AM7" i="13"/>
  <c r="Z7" i="13"/>
  <c r="AM6" i="13"/>
  <c r="Z6" i="13"/>
  <c r="AB83" i="6"/>
  <c r="E96" i="15" s="1"/>
  <c r="G96" i="15" s="1"/>
  <c r="H167" i="15" s="1"/>
  <c r="G51" i="18" l="1"/>
  <c r="G50" i="15"/>
  <c r="P50" i="15" s="1"/>
  <c r="G49" i="15"/>
  <c r="G33" i="15" s="1"/>
  <c r="D167" i="15" s="1"/>
  <c r="L143" i="15"/>
  <c r="M143" i="15"/>
  <c r="J142" i="15"/>
  <c r="E81" i="15"/>
  <c r="F141" i="15" s="1"/>
  <c r="M144" i="15"/>
  <c r="L144" i="15"/>
  <c r="L55" i="15"/>
  <c r="L53" i="15"/>
  <c r="L54" i="15"/>
  <c r="L51" i="15"/>
  <c r="L52" i="15"/>
  <c r="K58" i="15"/>
  <c r="L58" i="15" s="1"/>
  <c r="K59" i="15"/>
  <c r="L59" i="15" s="1"/>
  <c r="K57" i="15"/>
  <c r="L57" i="15" s="1"/>
  <c r="K60" i="15"/>
  <c r="L60" i="15" s="1"/>
  <c r="L56" i="15"/>
  <c r="Q61" i="15"/>
  <c r="R61" i="15"/>
  <c r="H141" i="15"/>
  <c r="G27" i="18" s="1"/>
  <c r="E107" i="15"/>
  <c r="AM85" i="13"/>
  <c r="AG85" i="8"/>
  <c r="AB83" i="9"/>
  <c r="K141" i="15" s="1"/>
  <c r="P49" i="15" l="1"/>
  <c r="G34" i="15"/>
  <c r="P34" i="15" s="1"/>
  <c r="F152" i="15"/>
  <c r="E27" i="18"/>
  <c r="C51" i="18"/>
  <c r="T55" i="15"/>
  <c r="L39" i="15"/>
  <c r="E173" i="15" s="1"/>
  <c r="D57" i="18" s="1"/>
  <c r="T53" i="15"/>
  <c r="L37" i="15"/>
  <c r="E171" i="15" s="1"/>
  <c r="D55" i="18" s="1"/>
  <c r="L42" i="15"/>
  <c r="E176" i="15" s="1"/>
  <c r="D60" i="18" s="1"/>
  <c r="T58" i="15"/>
  <c r="L35" i="15"/>
  <c r="E169" i="15" s="1"/>
  <c r="D53" i="18" s="1"/>
  <c r="T51" i="15"/>
  <c r="L61" i="15"/>
  <c r="T56" i="15"/>
  <c r="L40" i="15"/>
  <c r="E174" i="15" s="1"/>
  <c r="D58" i="18" s="1"/>
  <c r="L44" i="15"/>
  <c r="T60" i="15"/>
  <c r="L41" i="15"/>
  <c r="E175" i="15" s="1"/>
  <c r="D59" i="18" s="1"/>
  <c r="T57" i="15"/>
  <c r="L43" i="15"/>
  <c r="E177" i="15" s="1"/>
  <c r="D61" i="18" s="1"/>
  <c r="T59" i="15"/>
  <c r="T52" i="15"/>
  <c r="L36" i="15"/>
  <c r="E170" i="15" s="1"/>
  <c r="D54" i="18" s="1"/>
  <c r="T54" i="15"/>
  <c r="L38" i="15"/>
  <c r="E172" i="15" s="1"/>
  <c r="D56" i="18" s="1"/>
  <c r="P33" i="15"/>
  <c r="M142" i="15"/>
  <c r="L142" i="15"/>
  <c r="E92" i="15"/>
  <c r="S60" i="15"/>
  <c r="K44" i="15"/>
  <c r="E166" i="15" s="1"/>
  <c r="S49" i="15"/>
  <c r="K61" i="15"/>
  <c r="S61" i="15" s="1"/>
  <c r="K43" i="15"/>
  <c r="S59" i="15"/>
  <c r="S57" i="15"/>
  <c r="K41" i="15"/>
  <c r="K42" i="15"/>
  <c r="S58" i="15"/>
  <c r="H152" i="15"/>
  <c r="J141" i="15"/>
  <c r="M141" i="15" s="1"/>
  <c r="Z83" i="9"/>
  <c r="K138" i="15" s="1"/>
  <c r="AA83" i="9"/>
  <c r="K140" i="15" s="1"/>
  <c r="K152" i="15" s="1"/>
  <c r="AE85" i="8"/>
  <c r="Z84" i="7"/>
  <c r="K91" i="15" s="1"/>
  <c r="G138" i="15" s="1"/>
  <c r="F25" i="18" s="1"/>
  <c r="Z86" i="11"/>
  <c r="AA86" i="11"/>
  <c r="Z82" i="11"/>
  <c r="I43" i="15" s="1"/>
  <c r="AA82" i="11"/>
  <c r="I44" i="15" s="1"/>
  <c r="D168" i="15" l="1"/>
  <c r="C52" i="18" s="1"/>
  <c r="T61" i="15"/>
  <c r="D50" i="18"/>
  <c r="E178" i="15"/>
  <c r="S44" i="15"/>
  <c r="G80" i="15"/>
  <c r="F166" i="15" s="1"/>
  <c r="T40" i="15"/>
  <c r="G88" i="15"/>
  <c r="F174" i="15" s="1"/>
  <c r="E58" i="18" s="1"/>
  <c r="T43" i="15"/>
  <c r="G91" i="15"/>
  <c r="F177" i="15" s="1"/>
  <c r="E61" i="18" s="1"/>
  <c r="G87" i="15"/>
  <c r="F173" i="15" s="1"/>
  <c r="E57" i="18" s="1"/>
  <c r="T39" i="15"/>
  <c r="T41" i="15"/>
  <c r="G89" i="15"/>
  <c r="F175" i="15" s="1"/>
  <c r="E59" i="18" s="1"/>
  <c r="T44" i="15"/>
  <c r="G86" i="15"/>
  <c r="F172" i="15" s="1"/>
  <c r="E56" i="18" s="1"/>
  <c r="T38" i="15"/>
  <c r="L45" i="15"/>
  <c r="G83" i="15"/>
  <c r="F169" i="15" s="1"/>
  <c r="E53" i="18" s="1"/>
  <c r="T35" i="15"/>
  <c r="G84" i="15"/>
  <c r="F170" i="15" s="1"/>
  <c r="E54" i="18" s="1"/>
  <c r="T36" i="15"/>
  <c r="T42" i="15"/>
  <c r="G90" i="15"/>
  <c r="F176" i="15" s="1"/>
  <c r="E60" i="18" s="1"/>
  <c r="G85" i="15"/>
  <c r="F171" i="15" s="1"/>
  <c r="E55" i="18" s="1"/>
  <c r="T37" i="15"/>
  <c r="K106" i="15"/>
  <c r="L95" i="15"/>
  <c r="L107" i="15" s="1"/>
  <c r="E140" i="15"/>
  <c r="R44" i="15"/>
  <c r="I76" i="15"/>
  <c r="E138" i="15"/>
  <c r="D25" i="18" s="1"/>
  <c r="R43" i="15"/>
  <c r="I75" i="15"/>
  <c r="D46" i="18"/>
  <c r="E46" i="18"/>
  <c r="D45" i="18"/>
  <c r="E45" i="18"/>
  <c r="D42" i="18"/>
  <c r="E42" i="18"/>
  <c r="D43" i="18"/>
  <c r="E43" i="18"/>
  <c r="E44" i="18"/>
  <c r="D44" i="18"/>
  <c r="F91" i="15"/>
  <c r="F164" i="15" s="1"/>
  <c r="E49" i="18" s="1"/>
  <c r="S43" i="15"/>
  <c r="E164" i="15"/>
  <c r="D49" i="18" s="1"/>
  <c r="E154" i="15"/>
  <c r="D39" i="18" s="1"/>
  <c r="S33" i="15"/>
  <c r="K45" i="15"/>
  <c r="E41" i="18"/>
  <c r="D41" i="18"/>
  <c r="S42" i="15"/>
  <c r="F90" i="15"/>
  <c r="F163" i="15" s="1"/>
  <c r="E48" i="18" s="1"/>
  <c r="E163" i="15"/>
  <c r="D48" i="18" s="1"/>
  <c r="E162" i="15"/>
  <c r="D47" i="18" s="1"/>
  <c r="F89" i="15"/>
  <c r="F162" i="15" s="1"/>
  <c r="E47" i="18" s="1"/>
  <c r="S41" i="15"/>
  <c r="L141" i="15"/>
  <c r="AA84" i="7"/>
  <c r="E152" i="15" l="1"/>
  <c r="D26" i="18"/>
  <c r="E50" i="18"/>
  <c r="F178" i="15"/>
  <c r="L77" i="15"/>
  <c r="T45" i="15"/>
  <c r="G92" i="15"/>
  <c r="R75" i="15"/>
  <c r="R76" i="15"/>
  <c r="K77" i="15"/>
  <c r="S77" i="15" s="1"/>
  <c r="S45" i="15"/>
  <c r="E165" i="15"/>
  <c r="F154" i="15"/>
  <c r="F92" i="15"/>
  <c r="L80" i="15"/>
  <c r="AJ6" i="2"/>
  <c r="AK6" i="2"/>
  <c r="AJ7" i="2"/>
  <c r="AK7" i="2"/>
  <c r="AJ8" i="2"/>
  <c r="AK8" i="2"/>
  <c r="AJ9" i="2"/>
  <c r="AK9" i="2"/>
  <c r="AJ10" i="2"/>
  <c r="AK10" i="2"/>
  <c r="AJ11" i="2"/>
  <c r="AK11" i="2"/>
  <c r="AJ12" i="2"/>
  <c r="AK12" i="2"/>
  <c r="AJ13" i="2"/>
  <c r="AK13" i="2"/>
  <c r="AJ14" i="2"/>
  <c r="AK14" i="2"/>
  <c r="AJ15" i="2"/>
  <c r="AK15" i="2"/>
  <c r="AJ16" i="2"/>
  <c r="AK16" i="2"/>
  <c r="AJ17" i="2"/>
  <c r="AK17" i="2"/>
  <c r="AJ18" i="2"/>
  <c r="AK18" i="2"/>
  <c r="AJ19" i="2"/>
  <c r="AK19" i="2"/>
  <c r="AJ20" i="2"/>
  <c r="AK20" i="2"/>
  <c r="AJ21" i="2"/>
  <c r="AK21" i="2"/>
  <c r="AJ22" i="2"/>
  <c r="AK22" i="2"/>
  <c r="AJ23" i="2"/>
  <c r="AK23" i="2"/>
  <c r="AJ24" i="2"/>
  <c r="AK24" i="2"/>
  <c r="AJ25" i="2"/>
  <c r="AK25" i="2"/>
  <c r="AJ26" i="2"/>
  <c r="AK26" i="2"/>
  <c r="AJ27" i="2"/>
  <c r="AK27" i="2"/>
  <c r="AJ28" i="2"/>
  <c r="AK28" i="2"/>
  <c r="AJ29" i="2"/>
  <c r="AK29" i="2"/>
  <c r="AJ30" i="2"/>
  <c r="AK30" i="2"/>
  <c r="AJ31" i="2"/>
  <c r="AK31" i="2"/>
  <c r="AJ32" i="2"/>
  <c r="AK32" i="2"/>
  <c r="AJ33" i="2"/>
  <c r="AK33" i="2"/>
  <c r="AJ34" i="2"/>
  <c r="AK34" i="2"/>
  <c r="AJ35" i="2"/>
  <c r="AK35" i="2"/>
  <c r="AJ36" i="2"/>
  <c r="AK36" i="2"/>
  <c r="AJ37" i="2"/>
  <c r="AK37" i="2"/>
  <c r="AJ38" i="2"/>
  <c r="AK38" i="2"/>
  <c r="AJ39" i="2"/>
  <c r="AK39" i="2"/>
  <c r="AJ40" i="2"/>
  <c r="AK40" i="2"/>
  <c r="AJ41" i="2"/>
  <c r="AK41" i="2"/>
  <c r="AJ42" i="2"/>
  <c r="AK42" i="2"/>
  <c r="AJ43" i="2"/>
  <c r="AK43" i="2"/>
  <c r="AJ44" i="2"/>
  <c r="AK44" i="2"/>
  <c r="AJ45" i="2"/>
  <c r="AK45" i="2"/>
  <c r="AJ46" i="2"/>
  <c r="AK46" i="2"/>
  <c r="AJ47" i="2"/>
  <c r="AK47" i="2"/>
  <c r="AJ48" i="2"/>
  <c r="AK48" i="2"/>
  <c r="AJ49" i="2"/>
  <c r="AK49" i="2"/>
  <c r="AJ50" i="2"/>
  <c r="AK50" i="2"/>
  <c r="AJ51" i="2"/>
  <c r="AK51" i="2"/>
  <c r="AJ52" i="2"/>
  <c r="AK52" i="2"/>
  <c r="AJ53" i="2"/>
  <c r="AK53" i="2"/>
  <c r="AJ54" i="2"/>
  <c r="AK54" i="2"/>
  <c r="AJ55" i="2"/>
  <c r="AK55" i="2"/>
  <c r="AJ56" i="2"/>
  <c r="AK56" i="2"/>
  <c r="AJ57" i="2"/>
  <c r="AK57" i="2"/>
  <c r="AJ58" i="2"/>
  <c r="AK58" i="2"/>
  <c r="AJ59" i="2"/>
  <c r="AK59" i="2"/>
  <c r="AJ60" i="2"/>
  <c r="AK60" i="2"/>
  <c r="AJ61" i="2"/>
  <c r="AK61" i="2"/>
  <c r="AJ62" i="2"/>
  <c r="AK62" i="2"/>
  <c r="AJ63" i="2"/>
  <c r="AK63" i="2"/>
  <c r="AJ64" i="2"/>
  <c r="AK64" i="2"/>
  <c r="AJ65" i="2"/>
  <c r="AK65" i="2"/>
  <c r="AJ66" i="2"/>
  <c r="AK66" i="2"/>
  <c r="AJ67" i="2"/>
  <c r="AK67" i="2"/>
  <c r="AJ68" i="2"/>
  <c r="AK68" i="2"/>
  <c r="AJ69" i="2"/>
  <c r="AK69" i="2"/>
  <c r="AJ70" i="2"/>
  <c r="AK70" i="2"/>
  <c r="AJ71" i="2"/>
  <c r="AK71" i="2"/>
  <c r="AJ72" i="2"/>
  <c r="AK72" i="2"/>
  <c r="AJ73" i="2"/>
  <c r="AK73" i="2"/>
  <c r="AJ74" i="2"/>
  <c r="AK74" i="2"/>
  <c r="AJ75" i="2"/>
  <c r="AK75" i="2"/>
  <c r="AJ76" i="2"/>
  <c r="AK76" i="2"/>
  <c r="AJ77" i="2"/>
  <c r="AK77" i="2"/>
  <c r="AJ78" i="2"/>
  <c r="AK78" i="2"/>
  <c r="AJ79" i="2"/>
  <c r="AK79" i="2"/>
  <c r="AJ80" i="2"/>
  <c r="AK80" i="2"/>
  <c r="AJ81" i="2"/>
  <c r="AK81" i="2"/>
  <c r="AJ82" i="2"/>
  <c r="AK82" i="2"/>
  <c r="AJ83" i="2"/>
  <c r="AK83" i="2"/>
  <c r="AJ84" i="2"/>
  <c r="AK84" i="2"/>
  <c r="F165" i="15" l="1"/>
  <c r="E39" i="18"/>
  <c r="T77" i="15"/>
  <c r="G140" i="15"/>
  <c r="F26" i="18" s="1"/>
  <c r="L92" i="15"/>
  <c r="D86" i="11"/>
  <c r="E86" i="11"/>
  <c r="F86" i="11"/>
  <c r="G86" i="11"/>
  <c r="H86" i="11"/>
  <c r="I86" i="11"/>
  <c r="J86" i="11"/>
  <c r="K86" i="11"/>
  <c r="L86" i="11"/>
  <c r="M86" i="11"/>
  <c r="N86" i="11"/>
  <c r="O86" i="11"/>
  <c r="P86" i="11"/>
  <c r="Q86" i="11"/>
  <c r="R86" i="11"/>
  <c r="S86" i="11"/>
  <c r="T86" i="11"/>
  <c r="U86" i="11"/>
  <c r="V86" i="11"/>
  <c r="W86" i="11"/>
  <c r="X86" i="11"/>
  <c r="Y86" i="11"/>
  <c r="AB84" i="8"/>
  <c r="AC84" i="8"/>
  <c r="X84" i="7"/>
  <c r="K89" i="15" s="1"/>
  <c r="G136" i="15" s="1"/>
  <c r="F23" i="18" s="1"/>
  <c r="Y84" i="7"/>
  <c r="K90" i="15" s="1"/>
  <c r="G137" i="15" s="1"/>
  <c r="F24" i="18" s="1"/>
  <c r="Y82" i="11"/>
  <c r="I42" i="15" s="1"/>
  <c r="X82" i="11"/>
  <c r="I41" i="15" s="1"/>
  <c r="J97" i="15" l="1"/>
  <c r="J96" i="15"/>
  <c r="J98" i="15"/>
  <c r="J99" i="15"/>
  <c r="J100" i="15"/>
  <c r="J101" i="15"/>
  <c r="J102" i="15"/>
  <c r="J103" i="15"/>
  <c r="J104" i="15"/>
  <c r="J105" i="15"/>
  <c r="J106" i="15"/>
  <c r="K95" i="15"/>
  <c r="K96" i="15"/>
  <c r="K97" i="15"/>
  <c r="K98" i="15"/>
  <c r="K99" i="15"/>
  <c r="K100" i="15"/>
  <c r="K101" i="15"/>
  <c r="K102" i="15"/>
  <c r="K103" i="15"/>
  <c r="K104" i="15"/>
  <c r="K105" i="15"/>
  <c r="AC85" i="8"/>
  <c r="D90" i="15"/>
  <c r="F137" i="15" s="1"/>
  <c r="E24" i="18" s="1"/>
  <c r="D91" i="15"/>
  <c r="F138" i="15" s="1"/>
  <c r="E25" i="18" s="1"/>
  <c r="AD85" i="8"/>
  <c r="E136" i="15"/>
  <c r="D23" i="18" s="1"/>
  <c r="R41" i="15"/>
  <c r="I73" i="15"/>
  <c r="E137" i="15"/>
  <c r="D24" i="18" s="1"/>
  <c r="R42" i="15"/>
  <c r="I74" i="15"/>
  <c r="AH7" i="2"/>
  <c r="AI7" i="2"/>
  <c r="AH8" i="2"/>
  <c r="AI8" i="2"/>
  <c r="AH9" i="2"/>
  <c r="AI9" i="2"/>
  <c r="AH10" i="2"/>
  <c r="AI10" i="2"/>
  <c r="AH11" i="2"/>
  <c r="AI11" i="2"/>
  <c r="AH12" i="2"/>
  <c r="AI12" i="2"/>
  <c r="AH13" i="2"/>
  <c r="AI13" i="2"/>
  <c r="AH14" i="2"/>
  <c r="AI14" i="2"/>
  <c r="AH15" i="2"/>
  <c r="AI15" i="2"/>
  <c r="AH16" i="2"/>
  <c r="AI16" i="2"/>
  <c r="AH17" i="2"/>
  <c r="AI17" i="2"/>
  <c r="AH18" i="2"/>
  <c r="AI18" i="2"/>
  <c r="AH19" i="2"/>
  <c r="AI19" i="2"/>
  <c r="AH20" i="2"/>
  <c r="AI20" i="2"/>
  <c r="AH21" i="2"/>
  <c r="AI21" i="2"/>
  <c r="AH22" i="2"/>
  <c r="AI22" i="2"/>
  <c r="AH23" i="2"/>
  <c r="AI23" i="2"/>
  <c r="AH24" i="2"/>
  <c r="AI24" i="2"/>
  <c r="AH25" i="2"/>
  <c r="AI25" i="2"/>
  <c r="AH26" i="2"/>
  <c r="AI26" i="2"/>
  <c r="AH27" i="2"/>
  <c r="AI27" i="2"/>
  <c r="AH28" i="2"/>
  <c r="AI28" i="2"/>
  <c r="AH29" i="2"/>
  <c r="AI29" i="2"/>
  <c r="AH30" i="2"/>
  <c r="AI30" i="2"/>
  <c r="AH31" i="2"/>
  <c r="AI31" i="2"/>
  <c r="AH32" i="2"/>
  <c r="AI32" i="2"/>
  <c r="AH33" i="2"/>
  <c r="AI33" i="2"/>
  <c r="AH34" i="2"/>
  <c r="AI34" i="2"/>
  <c r="AH35" i="2"/>
  <c r="AI35" i="2"/>
  <c r="AH36" i="2"/>
  <c r="AI36" i="2"/>
  <c r="AH37" i="2"/>
  <c r="AI37" i="2"/>
  <c r="AH38" i="2"/>
  <c r="AI38" i="2"/>
  <c r="AH39" i="2"/>
  <c r="AI39" i="2"/>
  <c r="AH40" i="2"/>
  <c r="AI40" i="2"/>
  <c r="AH41" i="2"/>
  <c r="AI41" i="2"/>
  <c r="AH42" i="2"/>
  <c r="AI42" i="2"/>
  <c r="AH43" i="2"/>
  <c r="AI43" i="2"/>
  <c r="AH44" i="2"/>
  <c r="AI44" i="2"/>
  <c r="AH45" i="2"/>
  <c r="AI45" i="2"/>
  <c r="AH46" i="2"/>
  <c r="AI46" i="2"/>
  <c r="AH47" i="2"/>
  <c r="AI47" i="2"/>
  <c r="AH48" i="2"/>
  <c r="AI48" i="2"/>
  <c r="AH49" i="2"/>
  <c r="AI49" i="2"/>
  <c r="AH50" i="2"/>
  <c r="AI50" i="2"/>
  <c r="AH51" i="2"/>
  <c r="AI51" i="2"/>
  <c r="AH52" i="2"/>
  <c r="AI52" i="2"/>
  <c r="AH53" i="2"/>
  <c r="AI53" i="2"/>
  <c r="AH54" i="2"/>
  <c r="AI54" i="2"/>
  <c r="AH55" i="2"/>
  <c r="AI55" i="2"/>
  <c r="AH56" i="2"/>
  <c r="AI56" i="2"/>
  <c r="AH57" i="2"/>
  <c r="AI57" i="2"/>
  <c r="AH58" i="2"/>
  <c r="AI58" i="2"/>
  <c r="AH59" i="2"/>
  <c r="AI59" i="2"/>
  <c r="AH60" i="2"/>
  <c r="AI60" i="2"/>
  <c r="AH61" i="2"/>
  <c r="AI61" i="2"/>
  <c r="AH62" i="2"/>
  <c r="AI62" i="2"/>
  <c r="AH63" i="2"/>
  <c r="AI63" i="2"/>
  <c r="AH64" i="2"/>
  <c r="AI64" i="2"/>
  <c r="AH65" i="2"/>
  <c r="AI65" i="2"/>
  <c r="AH66" i="2"/>
  <c r="AI66" i="2"/>
  <c r="AH67" i="2"/>
  <c r="AI67" i="2"/>
  <c r="AH68" i="2"/>
  <c r="AI68" i="2"/>
  <c r="AH69" i="2"/>
  <c r="AI69" i="2"/>
  <c r="AH70" i="2"/>
  <c r="AI70" i="2"/>
  <c r="AH71" i="2"/>
  <c r="AI71" i="2"/>
  <c r="AH72" i="2"/>
  <c r="AI72" i="2"/>
  <c r="AH73" i="2"/>
  <c r="AI73" i="2"/>
  <c r="AH74" i="2"/>
  <c r="AI74" i="2"/>
  <c r="AH75" i="2"/>
  <c r="AI75" i="2"/>
  <c r="AH76" i="2"/>
  <c r="AI76" i="2"/>
  <c r="AH77" i="2"/>
  <c r="AI77" i="2"/>
  <c r="AH78" i="2"/>
  <c r="AI78" i="2"/>
  <c r="AH79" i="2"/>
  <c r="AI79" i="2"/>
  <c r="AH80" i="2"/>
  <c r="AI80" i="2"/>
  <c r="AH81" i="2"/>
  <c r="AI81" i="2"/>
  <c r="AH82" i="2"/>
  <c r="AI82" i="2"/>
  <c r="AH83" i="2"/>
  <c r="AI83" i="2"/>
  <c r="AH84" i="2"/>
  <c r="AI84" i="2"/>
  <c r="AH6" i="2"/>
  <c r="AI6" i="2"/>
  <c r="C85" i="2"/>
  <c r="D85" i="2"/>
  <c r="E85" i="2"/>
  <c r="F85" i="2"/>
  <c r="G85" i="2"/>
  <c r="H85" i="2"/>
  <c r="I85" i="2"/>
  <c r="J85" i="2"/>
  <c r="K85" i="2"/>
  <c r="L85" i="2"/>
  <c r="M85" i="2"/>
  <c r="N85" i="2"/>
  <c r="D49" i="15" s="1"/>
  <c r="O85" i="2"/>
  <c r="D50" i="15" s="1"/>
  <c r="P85" i="2"/>
  <c r="D51" i="15" s="1"/>
  <c r="Q85" i="2"/>
  <c r="D52" i="15" s="1"/>
  <c r="R85" i="2"/>
  <c r="D53" i="15" s="1"/>
  <c r="S85" i="2"/>
  <c r="D54" i="15" s="1"/>
  <c r="T85" i="2"/>
  <c r="D55" i="15" s="1"/>
  <c r="U85" i="2"/>
  <c r="D56" i="15" s="1"/>
  <c r="V85" i="2"/>
  <c r="D57" i="15" s="1"/>
  <c r="W85" i="2"/>
  <c r="D58" i="15" s="1"/>
  <c r="X85" i="2"/>
  <c r="Y85" i="2"/>
  <c r="B85" i="2"/>
  <c r="X83" i="6"/>
  <c r="D104" i="15" s="1"/>
  <c r="Y83" i="6"/>
  <c r="D105" i="15" s="1"/>
  <c r="J107" i="15" l="1"/>
  <c r="K107" i="15"/>
  <c r="R74" i="15"/>
  <c r="R73" i="15"/>
  <c r="B86" i="2"/>
  <c r="R95" i="15" s="1"/>
  <c r="D33" i="15"/>
  <c r="M49" i="15"/>
  <c r="N49" i="15"/>
  <c r="I86" i="2"/>
  <c r="R102" i="15" s="1"/>
  <c r="D40" i="15"/>
  <c r="M56" i="15"/>
  <c r="N56" i="15"/>
  <c r="M55" i="15"/>
  <c r="N55" i="15"/>
  <c r="F86" i="2"/>
  <c r="R99" i="15" s="1"/>
  <c r="D37" i="15"/>
  <c r="D60" i="15"/>
  <c r="M54" i="15"/>
  <c r="N54" i="15"/>
  <c r="E86" i="2"/>
  <c r="R98" i="15" s="1"/>
  <c r="D36" i="15"/>
  <c r="AI85" i="2"/>
  <c r="K86" i="2"/>
  <c r="R104" i="15" s="1"/>
  <c r="D42" i="15"/>
  <c r="M57" i="15"/>
  <c r="N57" i="15"/>
  <c r="G86" i="2"/>
  <c r="R100" i="15" s="1"/>
  <c r="D38" i="15"/>
  <c r="M53" i="15"/>
  <c r="N53" i="15"/>
  <c r="D86" i="2"/>
  <c r="R97" i="15" s="1"/>
  <c r="D35" i="15"/>
  <c r="M86" i="2"/>
  <c r="R106" i="15" s="1"/>
  <c r="D44" i="15"/>
  <c r="AK85" i="2"/>
  <c r="L86" i="2"/>
  <c r="R105" i="15" s="1"/>
  <c r="D43" i="15"/>
  <c r="AJ85" i="2"/>
  <c r="D59" i="15"/>
  <c r="AH85" i="2"/>
  <c r="J86" i="2"/>
  <c r="R103" i="15" s="1"/>
  <c r="D41" i="15"/>
  <c r="M52" i="15"/>
  <c r="N52" i="15"/>
  <c r="C86" i="2"/>
  <c r="R96" i="15" s="1"/>
  <c r="D34" i="15"/>
  <c r="N58" i="15"/>
  <c r="M58" i="15"/>
  <c r="M51" i="15"/>
  <c r="N51" i="15"/>
  <c r="H86" i="2"/>
  <c r="R101" i="15" s="1"/>
  <c r="D39" i="15"/>
  <c r="M50" i="15"/>
  <c r="N50" i="15"/>
  <c r="H137" i="15"/>
  <c r="G24" i="18" s="1"/>
  <c r="F105" i="15"/>
  <c r="H136" i="15"/>
  <c r="G23" i="18" s="1"/>
  <c r="F104" i="15"/>
  <c r="X83" i="9"/>
  <c r="K136" i="15" s="1"/>
  <c r="Y83" i="9"/>
  <c r="K137" i="15" s="1"/>
  <c r="H163" i="15" l="1"/>
  <c r="G48" i="18" s="1"/>
  <c r="G105" i="15"/>
  <c r="H176" i="15" s="1"/>
  <c r="G60" i="18" s="1"/>
  <c r="H162" i="15"/>
  <c r="G47" i="18" s="1"/>
  <c r="G104" i="15"/>
  <c r="H175" i="15" s="1"/>
  <c r="G59" i="18" s="1"/>
  <c r="M3" i="15"/>
  <c r="N59" i="15"/>
  <c r="M59" i="15"/>
  <c r="D135" i="15"/>
  <c r="C22" i="18" s="1"/>
  <c r="M40" i="15"/>
  <c r="D72" i="15"/>
  <c r="N40" i="15"/>
  <c r="D138" i="15"/>
  <c r="D75" i="15"/>
  <c r="N43" i="15"/>
  <c r="M43" i="15"/>
  <c r="D131" i="15"/>
  <c r="C18" i="18" s="1"/>
  <c r="M36" i="15"/>
  <c r="D68" i="15"/>
  <c r="N36" i="15"/>
  <c r="D134" i="15"/>
  <c r="C21" i="18" s="1"/>
  <c r="M39" i="15"/>
  <c r="D71" i="15"/>
  <c r="N39" i="15"/>
  <c r="D130" i="15"/>
  <c r="C17" i="18" s="1"/>
  <c r="D67" i="15"/>
  <c r="M35" i="15"/>
  <c r="N35" i="15"/>
  <c r="L3" i="15"/>
  <c r="D140" i="15"/>
  <c r="C26" i="18" s="1"/>
  <c r="N44" i="15"/>
  <c r="M44" i="15"/>
  <c r="D76" i="15"/>
  <c r="N60" i="15"/>
  <c r="M60" i="15"/>
  <c r="D61" i="15"/>
  <c r="D132" i="15"/>
  <c r="C19" i="18" s="1"/>
  <c r="D69" i="15"/>
  <c r="M37" i="15"/>
  <c r="N37" i="15"/>
  <c r="D128" i="15"/>
  <c r="C15" i="18" s="1"/>
  <c r="D65" i="15"/>
  <c r="M33" i="15"/>
  <c r="D45" i="15"/>
  <c r="N33" i="15"/>
  <c r="D137" i="15"/>
  <c r="M42" i="15"/>
  <c r="N42" i="15"/>
  <c r="D74" i="15"/>
  <c r="D129" i="15"/>
  <c r="C16" i="18" s="1"/>
  <c r="D66" i="15"/>
  <c r="M34" i="15"/>
  <c r="N34" i="15"/>
  <c r="D136" i="15"/>
  <c r="C23" i="18" s="1"/>
  <c r="D73" i="15"/>
  <c r="M41" i="15"/>
  <c r="N41" i="15"/>
  <c r="D133" i="15"/>
  <c r="C20" i="18" s="1"/>
  <c r="M38" i="15"/>
  <c r="D70" i="15"/>
  <c r="N38" i="15"/>
  <c r="W82" i="11"/>
  <c r="I40" i="15" s="1"/>
  <c r="V82" i="11"/>
  <c r="I39" i="15" s="1"/>
  <c r="U82" i="11"/>
  <c r="I38" i="15" s="1"/>
  <c r="T82" i="11"/>
  <c r="I37" i="15" s="1"/>
  <c r="S82" i="11"/>
  <c r="I36" i="15" s="1"/>
  <c r="R82" i="11"/>
  <c r="I35" i="15" s="1"/>
  <c r="Q82" i="11"/>
  <c r="I34" i="15" s="1"/>
  <c r="P82" i="11"/>
  <c r="I33" i="15" s="1"/>
  <c r="O82" i="11"/>
  <c r="H44" i="15" s="1"/>
  <c r="N82" i="11"/>
  <c r="H43" i="15" s="1"/>
  <c r="M82" i="11"/>
  <c r="H42" i="15" s="1"/>
  <c r="L82" i="11"/>
  <c r="H41" i="15" s="1"/>
  <c r="K82" i="11"/>
  <c r="H40" i="15" s="1"/>
  <c r="J82" i="11"/>
  <c r="I82" i="11"/>
  <c r="H82" i="11"/>
  <c r="G82" i="11"/>
  <c r="F82" i="11"/>
  <c r="H35" i="15" s="1"/>
  <c r="E82" i="11"/>
  <c r="H34" i="15" s="1"/>
  <c r="D82" i="11"/>
  <c r="H33" i="15" s="1"/>
  <c r="J138" i="15" l="1"/>
  <c r="C25" i="18"/>
  <c r="J137" i="15"/>
  <c r="L137" i="15" s="1"/>
  <c r="C24" i="18"/>
  <c r="H39" i="15"/>
  <c r="H38" i="15"/>
  <c r="H37" i="15"/>
  <c r="H36" i="15"/>
  <c r="E128" i="15"/>
  <c r="D15" i="18" s="1"/>
  <c r="Q33" i="15"/>
  <c r="R33" i="15"/>
  <c r="I45" i="15"/>
  <c r="I65" i="15"/>
  <c r="E130" i="15"/>
  <c r="D17" i="18" s="1"/>
  <c r="R35" i="15"/>
  <c r="Q35" i="15"/>
  <c r="I67" i="15"/>
  <c r="E129" i="15"/>
  <c r="D16" i="18" s="1"/>
  <c r="R34" i="15"/>
  <c r="Q34" i="15"/>
  <c r="I66" i="15"/>
  <c r="E115" i="15"/>
  <c r="D3" i="18" s="1"/>
  <c r="H65" i="15"/>
  <c r="E116" i="15"/>
  <c r="D4" i="18" s="1"/>
  <c r="H66" i="15"/>
  <c r="E131" i="15"/>
  <c r="D18" i="18" s="1"/>
  <c r="R36" i="15"/>
  <c r="I68" i="15"/>
  <c r="E122" i="15"/>
  <c r="D10" i="18" s="1"/>
  <c r="H72" i="15"/>
  <c r="E125" i="15"/>
  <c r="D13" i="18" s="1"/>
  <c r="H75" i="15"/>
  <c r="Q75" i="15" s="1"/>
  <c r="Q43" i="15"/>
  <c r="E117" i="15"/>
  <c r="D5" i="18" s="1"/>
  <c r="H67" i="15"/>
  <c r="E132" i="15"/>
  <c r="D19" i="18" s="1"/>
  <c r="R37" i="15"/>
  <c r="I69" i="15"/>
  <c r="E124" i="15"/>
  <c r="D12" i="18" s="1"/>
  <c r="H74" i="15"/>
  <c r="Q74" i="15" s="1"/>
  <c r="Q42" i="15"/>
  <c r="E133" i="15"/>
  <c r="D20" i="18" s="1"/>
  <c r="R38" i="15"/>
  <c r="I70" i="15"/>
  <c r="E134" i="15"/>
  <c r="D21" i="18" s="1"/>
  <c r="R39" i="15"/>
  <c r="I71" i="15"/>
  <c r="E123" i="15"/>
  <c r="D11" i="18" s="1"/>
  <c r="H73" i="15"/>
  <c r="Q73" i="15" s="1"/>
  <c r="Q41" i="15"/>
  <c r="E135" i="15"/>
  <c r="D22" i="18" s="1"/>
  <c r="Q40" i="15"/>
  <c r="R40" i="15"/>
  <c r="I72" i="15"/>
  <c r="E127" i="15"/>
  <c r="D14" i="18" s="1"/>
  <c r="H76" i="15"/>
  <c r="Q76" i="15" s="1"/>
  <c r="Q44" i="15"/>
  <c r="M70" i="15"/>
  <c r="N70" i="15"/>
  <c r="M67" i="15"/>
  <c r="N67" i="15"/>
  <c r="M66" i="15"/>
  <c r="N66" i="15"/>
  <c r="N75" i="15"/>
  <c r="M75" i="15"/>
  <c r="M72" i="15"/>
  <c r="N72" i="15"/>
  <c r="M68" i="15"/>
  <c r="N68" i="15"/>
  <c r="N74" i="15"/>
  <c r="M74" i="15"/>
  <c r="N76" i="15"/>
  <c r="M76" i="15"/>
  <c r="M45" i="15"/>
  <c r="D77" i="15"/>
  <c r="M77" i="15" s="1"/>
  <c r="E3" i="15" s="1"/>
  <c r="M69" i="15"/>
  <c r="N69" i="15"/>
  <c r="M61" i="15"/>
  <c r="N61" i="15"/>
  <c r="M73" i="15"/>
  <c r="N73" i="15"/>
  <c r="M65" i="15"/>
  <c r="N65" i="15"/>
  <c r="D152" i="15"/>
  <c r="E8" i="15"/>
  <c r="J140" i="15"/>
  <c r="M71" i="15"/>
  <c r="N71" i="15"/>
  <c r="D8" i="15"/>
  <c r="D139" i="15"/>
  <c r="L138" i="15" l="1"/>
  <c r="M138" i="15"/>
  <c r="M137" i="15"/>
  <c r="Q39" i="15"/>
  <c r="E121" i="15"/>
  <c r="D9" i="18" s="1"/>
  <c r="H71" i="15"/>
  <c r="Q71" i="15" s="1"/>
  <c r="Q38" i="15"/>
  <c r="E120" i="15"/>
  <c r="D8" i="18" s="1"/>
  <c r="H70" i="15"/>
  <c r="Q70" i="15" s="1"/>
  <c r="H69" i="15"/>
  <c r="Q69" i="15" s="1"/>
  <c r="Q37" i="15"/>
  <c r="E119" i="15"/>
  <c r="D7" i="18" s="1"/>
  <c r="H45" i="15"/>
  <c r="E118" i="15"/>
  <c r="D6" i="18" s="1"/>
  <c r="Q36" i="15"/>
  <c r="H68" i="15"/>
  <c r="Q68" i="15" s="1"/>
  <c r="R67" i="15"/>
  <c r="Q67" i="15"/>
  <c r="R71" i="15"/>
  <c r="R69" i="15"/>
  <c r="Q72" i="15"/>
  <c r="R72" i="15"/>
  <c r="Q65" i="15"/>
  <c r="R65" i="15"/>
  <c r="E139" i="15"/>
  <c r="R70" i="15"/>
  <c r="R45" i="15"/>
  <c r="I77" i="15"/>
  <c r="R68" i="15"/>
  <c r="R66" i="15"/>
  <c r="Q66" i="15"/>
  <c r="I8" i="15"/>
  <c r="M140" i="15"/>
  <c r="L140" i="15"/>
  <c r="H77" i="15" l="1"/>
  <c r="Q77" i="15" s="1"/>
  <c r="E4" i="15" s="1"/>
  <c r="Q45" i="15"/>
  <c r="R77" i="15"/>
  <c r="F4" i="15" s="1"/>
  <c r="V83" i="9"/>
  <c r="T83" i="9"/>
  <c r="K132" i="15" s="1"/>
  <c r="S83" i="9"/>
  <c r="K131" i="15" s="1"/>
  <c r="Q83" i="9"/>
  <c r="K129" i="15" s="1"/>
  <c r="P83" i="9"/>
  <c r="K128" i="15" s="1"/>
  <c r="D83" i="9"/>
  <c r="K115" i="15" s="1"/>
  <c r="J83" i="9"/>
  <c r="K121" i="15" s="1"/>
  <c r="L83" i="9"/>
  <c r="K123" i="15" s="1"/>
  <c r="M83" i="9"/>
  <c r="C83" i="9"/>
  <c r="K114" i="15" s="1"/>
  <c r="G83" i="9"/>
  <c r="K118" i="15" s="1"/>
  <c r="R83" i="9"/>
  <c r="E83" i="9"/>
  <c r="K116" i="15" s="1"/>
  <c r="K134" i="15" l="1"/>
  <c r="K124" i="15"/>
  <c r="K130" i="15"/>
  <c r="E114" i="15"/>
  <c r="D2" i="18" s="1"/>
  <c r="O83" i="9"/>
  <c r="W83" i="9"/>
  <c r="U83" i="9"/>
  <c r="I83" i="9"/>
  <c r="K83" i="9"/>
  <c r="H83" i="9"/>
  <c r="N83" i="9"/>
  <c r="F83" i="9"/>
  <c r="K119" i="15" l="1"/>
  <c r="K125" i="15"/>
  <c r="K122" i="15"/>
  <c r="E126" i="15"/>
  <c r="K117" i="15"/>
  <c r="K120" i="15"/>
  <c r="K133" i="15"/>
  <c r="K135" i="15"/>
  <c r="K127" i="15"/>
  <c r="E84" i="8"/>
  <c r="F84" i="8"/>
  <c r="G84" i="8"/>
  <c r="H84" i="8"/>
  <c r="I84" i="8"/>
  <c r="J84" i="8"/>
  <c r="K84" i="8"/>
  <c r="L84" i="8"/>
  <c r="M84" i="8"/>
  <c r="M85" i="8" s="1"/>
  <c r="N84" i="8"/>
  <c r="N85" i="8" s="1"/>
  <c r="O84" i="8"/>
  <c r="O85" i="8" s="1"/>
  <c r="P84" i="8"/>
  <c r="Q84" i="8"/>
  <c r="Q85" i="8" s="1"/>
  <c r="R84" i="8"/>
  <c r="S84" i="8"/>
  <c r="T84" i="8"/>
  <c r="T85" i="8" s="1"/>
  <c r="U84" i="8"/>
  <c r="V84" i="8"/>
  <c r="W84" i="8"/>
  <c r="X84" i="8"/>
  <c r="Y84" i="8"/>
  <c r="Z84" i="8"/>
  <c r="AA84" i="8"/>
  <c r="AA85" i="8" s="1"/>
  <c r="D84" i="8"/>
  <c r="D84" i="7"/>
  <c r="E84" i="7"/>
  <c r="F84" i="7"/>
  <c r="G84" i="7"/>
  <c r="H84" i="7"/>
  <c r="I84" i="7"/>
  <c r="J84" i="7"/>
  <c r="K84" i="7"/>
  <c r="L84" i="7"/>
  <c r="M84" i="7"/>
  <c r="N84" i="7"/>
  <c r="O84" i="7"/>
  <c r="P84" i="7"/>
  <c r="Q84" i="7"/>
  <c r="R84" i="7"/>
  <c r="S84" i="7"/>
  <c r="T84" i="7"/>
  <c r="U84" i="7"/>
  <c r="V84" i="7"/>
  <c r="W84" i="7"/>
  <c r="Q83" i="6"/>
  <c r="D97" i="15" s="1"/>
  <c r="P83" i="6"/>
  <c r="D96" i="15" s="1"/>
  <c r="I83" i="6"/>
  <c r="C101" i="15" s="1"/>
  <c r="H120" i="15" s="1"/>
  <c r="G8" i="18" s="1"/>
  <c r="H83" i="6"/>
  <c r="C100" i="15" s="1"/>
  <c r="H119" i="15" s="1"/>
  <c r="G7" i="18" s="1"/>
  <c r="W83" i="6"/>
  <c r="D103" i="15" s="1"/>
  <c r="V83" i="6"/>
  <c r="D102" i="15" s="1"/>
  <c r="U83" i="6"/>
  <c r="D101" i="15" s="1"/>
  <c r="T83" i="6"/>
  <c r="D100" i="15" s="1"/>
  <c r="S83" i="6"/>
  <c r="D99" i="15" s="1"/>
  <c r="R83" i="6"/>
  <c r="D98" i="15" s="1"/>
  <c r="O83" i="6"/>
  <c r="D95" i="15" s="1"/>
  <c r="N83" i="6"/>
  <c r="C106" i="15" s="1"/>
  <c r="H125" i="15" s="1"/>
  <c r="G13" i="18" s="1"/>
  <c r="M83" i="6"/>
  <c r="C105" i="15" s="1"/>
  <c r="H124" i="15" s="1"/>
  <c r="G12" i="18" s="1"/>
  <c r="L83" i="6"/>
  <c r="C104" i="15" s="1"/>
  <c r="H123" i="15" s="1"/>
  <c r="G11" i="18" s="1"/>
  <c r="K83" i="6"/>
  <c r="C103" i="15" s="1"/>
  <c r="H122" i="15" s="1"/>
  <c r="G10" i="18" s="1"/>
  <c r="J83" i="6"/>
  <c r="C102" i="15" s="1"/>
  <c r="H121" i="15" s="1"/>
  <c r="G9" i="18" s="1"/>
  <c r="G83" i="6"/>
  <c r="C99" i="15" s="1"/>
  <c r="H118" i="15" s="1"/>
  <c r="G6" i="18" s="1"/>
  <c r="F83" i="6"/>
  <c r="C98" i="15" s="1"/>
  <c r="H117" i="15" s="1"/>
  <c r="G5" i="18" s="1"/>
  <c r="E83" i="6"/>
  <c r="C97" i="15" s="1"/>
  <c r="H116" i="15" s="1"/>
  <c r="G4" i="18" s="1"/>
  <c r="D83" i="6"/>
  <c r="C96" i="15" s="1"/>
  <c r="H115" i="15" s="1"/>
  <c r="G3" i="18" s="1"/>
  <c r="C83" i="6"/>
  <c r="C95" i="15" s="1"/>
  <c r="R85" i="8" l="1"/>
  <c r="I85" i="8"/>
  <c r="P85" i="8"/>
  <c r="K139" i="15"/>
  <c r="C84" i="15"/>
  <c r="F118" i="15" s="1"/>
  <c r="E6" i="18" s="1"/>
  <c r="D83" i="15"/>
  <c r="F130" i="15" s="1"/>
  <c r="E17" i="18" s="1"/>
  <c r="D81" i="15"/>
  <c r="F128" i="15" s="1"/>
  <c r="E15" i="18" s="1"/>
  <c r="D86" i="15"/>
  <c r="F133" i="15" s="1"/>
  <c r="E20" i="18" s="1"/>
  <c r="C81" i="15"/>
  <c r="F115" i="15" s="1"/>
  <c r="E3" i="18" s="1"/>
  <c r="Z85" i="8"/>
  <c r="D85" i="15"/>
  <c r="F132" i="15" s="1"/>
  <c r="E19" i="18" s="1"/>
  <c r="C82" i="15"/>
  <c r="F116" i="15" s="1"/>
  <c r="E4" i="18" s="1"/>
  <c r="C80" i="15"/>
  <c r="C91" i="15"/>
  <c r="F125" i="15" s="1"/>
  <c r="E13" i="18" s="1"/>
  <c r="C85" i="15"/>
  <c r="F119" i="15" s="1"/>
  <c r="E7" i="18" s="1"/>
  <c r="D84" i="15"/>
  <c r="F131" i="15" s="1"/>
  <c r="E18" i="18" s="1"/>
  <c r="D82" i="15"/>
  <c r="F129" i="15" s="1"/>
  <c r="E16" i="18" s="1"/>
  <c r="D88" i="15"/>
  <c r="F135" i="15" s="1"/>
  <c r="E22" i="18" s="1"/>
  <c r="AB85" i="8"/>
  <c r="D89" i="15"/>
  <c r="F136" i="15" s="1"/>
  <c r="C83" i="15"/>
  <c r="F117" i="15" s="1"/>
  <c r="E5" i="18" s="1"/>
  <c r="D80" i="15"/>
  <c r="L85" i="8"/>
  <c r="K85" i="8"/>
  <c r="C90" i="15"/>
  <c r="F124" i="15" s="1"/>
  <c r="E12" i="18" s="1"/>
  <c r="Y85" i="8"/>
  <c r="J85" i="8"/>
  <c r="C89" i="15"/>
  <c r="F123" i="15" s="1"/>
  <c r="E11" i="18" s="1"/>
  <c r="X85" i="8"/>
  <c r="C88" i="15"/>
  <c r="F122" i="15" s="1"/>
  <c r="E10" i="18" s="1"/>
  <c r="W85" i="8"/>
  <c r="H85" i="8"/>
  <c r="C87" i="15"/>
  <c r="F121" i="15" s="1"/>
  <c r="E9" i="18" s="1"/>
  <c r="V85" i="8"/>
  <c r="G85" i="8"/>
  <c r="D87" i="15"/>
  <c r="F134" i="15" s="1"/>
  <c r="E21" i="18" s="1"/>
  <c r="C86" i="15"/>
  <c r="F120" i="15" s="1"/>
  <c r="E8" i="18" s="1"/>
  <c r="U85" i="8"/>
  <c r="E85" i="8"/>
  <c r="H129" i="15"/>
  <c r="G16" i="18" s="1"/>
  <c r="H128" i="15"/>
  <c r="G15" i="18" s="1"/>
  <c r="H127" i="15"/>
  <c r="G14" i="18" s="1"/>
  <c r="D107" i="15"/>
  <c r="H130" i="15"/>
  <c r="G17" i="18" s="1"/>
  <c r="C107" i="15"/>
  <c r="H114" i="15"/>
  <c r="G2" i="18" s="1"/>
  <c r="H134" i="15"/>
  <c r="G21" i="18" s="1"/>
  <c r="H135" i="15"/>
  <c r="G22" i="18" s="1"/>
  <c r="H132" i="15"/>
  <c r="G19" i="18" s="1"/>
  <c r="H131" i="15"/>
  <c r="G18" i="18" s="1"/>
  <c r="H133" i="15"/>
  <c r="G20" i="18" s="1"/>
  <c r="K126" i="15"/>
  <c r="K80" i="15"/>
  <c r="J91" i="15"/>
  <c r="G125" i="15" s="1"/>
  <c r="F13" i="18" s="1"/>
  <c r="J90" i="15"/>
  <c r="G124" i="15" s="1"/>
  <c r="F12" i="18" s="1"/>
  <c r="J89" i="15"/>
  <c r="G123" i="15" s="1"/>
  <c r="F11" i="18" s="1"/>
  <c r="J88" i="15"/>
  <c r="G122" i="15" s="1"/>
  <c r="F10" i="18" s="1"/>
  <c r="J87" i="15"/>
  <c r="G121" i="15" s="1"/>
  <c r="F9" i="18" s="1"/>
  <c r="J86" i="15"/>
  <c r="G120" i="15" s="1"/>
  <c r="F8" i="18" s="1"/>
  <c r="J85" i="15"/>
  <c r="G119" i="15" s="1"/>
  <c r="F7" i="18" s="1"/>
  <c r="J84" i="15"/>
  <c r="G118" i="15" s="1"/>
  <c r="F6" i="18" s="1"/>
  <c r="K88" i="15"/>
  <c r="G135" i="15" s="1"/>
  <c r="F22" i="18" s="1"/>
  <c r="J83" i="15"/>
  <c r="G117" i="15" s="1"/>
  <c r="F5" i="18" s="1"/>
  <c r="J82" i="15"/>
  <c r="G116" i="15" s="1"/>
  <c r="F4" i="18" s="1"/>
  <c r="K82" i="15"/>
  <c r="G129" i="15" s="1"/>
  <c r="F16" i="18" s="1"/>
  <c r="K81" i="15"/>
  <c r="G128" i="15" s="1"/>
  <c r="F15" i="18" s="1"/>
  <c r="K87" i="15"/>
  <c r="G134" i="15" s="1"/>
  <c r="F21" i="18" s="1"/>
  <c r="K86" i="15"/>
  <c r="G133" i="15" s="1"/>
  <c r="F20" i="18" s="1"/>
  <c r="K85" i="15"/>
  <c r="G132" i="15" s="1"/>
  <c r="F19" i="18" s="1"/>
  <c r="K84" i="15"/>
  <c r="G131" i="15" s="1"/>
  <c r="F18" i="18" s="1"/>
  <c r="K83" i="15"/>
  <c r="G130" i="15" s="1"/>
  <c r="F17" i="18" s="1"/>
  <c r="J81" i="15"/>
  <c r="AG85" i="2"/>
  <c r="AF85" i="2"/>
  <c r="AE85" i="2"/>
  <c r="AD85" i="2"/>
  <c r="AC85" i="2"/>
  <c r="AB85" i="2"/>
  <c r="AA85" i="2"/>
  <c r="Z85" i="2"/>
  <c r="AG84" i="2"/>
  <c r="AF84" i="2"/>
  <c r="AE84" i="2"/>
  <c r="AD84" i="2"/>
  <c r="AC84" i="2"/>
  <c r="AB84" i="2"/>
  <c r="AA84" i="2"/>
  <c r="Z84" i="2"/>
  <c r="AG83" i="2"/>
  <c r="AF83" i="2"/>
  <c r="AE83" i="2"/>
  <c r="AD83" i="2"/>
  <c r="AC83" i="2"/>
  <c r="AB83" i="2"/>
  <c r="AA83" i="2"/>
  <c r="Z83" i="2"/>
  <c r="AG82" i="2"/>
  <c r="AF82" i="2"/>
  <c r="AE82" i="2"/>
  <c r="AD82" i="2"/>
  <c r="AC82" i="2"/>
  <c r="AB82" i="2"/>
  <c r="AA82" i="2"/>
  <c r="Z82" i="2"/>
  <c r="AG81" i="2"/>
  <c r="AF81" i="2"/>
  <c r="AE81" i="2"/>
  <c r="AD81" i="2"/>
  <c r="AC81" i="2"/>
  <c r="AB81" i="2"/>
  <c r="AA81" i="2"/>
  <c r="Z81" i="2"/>
  <c r="AG80" i="2"/>
  <c r="AF80" i="2"/>
  <c r="AE80" i="2"/>
  <c r="AD80" i="2"/>
  <c r="AC80" i="2"/>
  <c r="AB80" i="2"/>
  <c r="AA80" i="2"/>
  <c r="Z80" i="2"/>
  <c r="AG79" i="2"/>
  <c r="AF79" i="2"/>
  <c r="AE79" i="2"/>
  <c r="AD79" i="2"/>
  <c r="AC79" i="2"/>
  <c r="AB79" i="2"/>
  <c r="AA79" i="2"/>
  <c r="Z79" i="2"/>
  <c r="AG78" i="2"/>
  <c r="AF78" i="2"/>
  <c r="AE78" i="2"/>
  <c r="AD78" i="2"/>
  <c r="AC78" i="2"/>
  <c r="AB78" i="2"/>
  <c r="AA78" i="2"/>
  <c r="Z78" i="2"/>
  <c r="AG77" i="2"/>
  <c r="AF77" i="2"/>
  <c r="AE77" i="2"/>
  <c r="AD77" i="2"/>
  <c r="AC77" i="2"/>
  <c r="AB77" i="2"/>
  <c r="AA77" i="2"/>
  <c r="Z77" i="2"/>
  <c r="AG76" i="2"/>
  <c r="AF76" i="2"/>
  <c r="AE76" i="2"/>
  <c r="AD76" i="2"/>
  <c r="AC76" i="2"/>
  <c r="AB76" i="2"/>
  <c r="AA76" i="2"/>
  <c r="Z76" i="2"/>
  <c r="AG75" i="2"/>
  <c r="AF75" i="2"/>
  <c r="AE75" i="2"/>
  <c r="AD75" i="2"/>
  <c r="AC75" i="2"/>
  <c r="AB75" i="2"/>
  <c r="AA75" i="2"/>
  <c r="Z75" i="2"/>
  <c r="AG74" i="2"/>
  <c r="AF74" i="2"/>
  <c r="AE74" i="2"/>
  <c r="AD74" i="2"/>
  <c r="AC74" i="2"/>
  <c r="AB74" i="2"/>
  <c r="AA74" i="2"/>
  <c r="Z74" i="2"/>
  <c r="AG73" i="2"/>
  <c r="AF73" i="2"/>
  <c r="AE73" i="2"/>
  <c r="AD73" i="2"/>
  <c r="AC73" i="2"/>
  <c r="AB73" i="2"/>
  <c r="AA73" i="2"/>
  <c r="Z73" i="2"/>
  <c r="AG72" i="2"/>
  <c r="AF72" i="2"/>
  <c r="AE72" i="2"/>
  <c r="AD72" i="2"/>
  <c r="AC72" i="2"/>
  <c r="AB72" i="2"/>
  <c r="AA72" i="2"/>
  <c r="Z72" i="2"/>
  <c r="AG71" i="2"/>
  <c r="AF71" i="2"/>
  <c r="AE71" i="2"/>
  <c r="AD71" i="2"/>
  <c r="AC71" i="2"/>
  <c r="AB71" i="2"/>
  <c r="AA71" i="2"/>
  <c r="Z71" i="2"/>
  <c r="AG70" i="2"/>
  <c r="AF70" i="2"/>
  <c r="AE70" i="2"/>
  <c r="AD70" i="2"/>
  <c r="AC70" i="2"/>
  <c r="AB70" i="2"/>
  <c r="AA70" i="2"/>
  <c r="Z70" i="2"/>
  <c r="AG69" i="2"/>
  <c r="AF69" i="2"/>
  <c r="AE69" i="2"/>
  <c r="AD69" i="2"/>
  <c r="AC69" i="2"/>
  <c r="AB69" i="2"/>
  <c r="AA69" i="2"/>
  <c r="Z69" i="2"/>
  <c r="AG68" i="2"/>
  <c r="AF68" i="2"/>
  <c r="AE68" i="2"/>
  <c r="AD68" i="2"/>
  <c r="AC68" i="2"/>
  <c r="AB68" i="2"/>
  <c r="AA68" i="2"/>
  <c r="Z68" i="2"/>
  <c r="AG67" i="2"/>
  <c r="AF67" i="2"/>
  <c r="AE67" i="2"/>
  <c r="AD67" i="2"/>
  <c r="AC67" i="2"/>
  <c r="AB67" i="2"/>
  <c r="AA67" i="2"/>
  <c r="Z67" i="2"/>
  <c r="AG66" i="2"/>
  <c r="AF66" i="2"/>
  <c r="AE66" i="2"/>
  <c r="AD66" i="2"/>
  <c r="AC66" i="2"/>
  <c r="AB66" i="2"/>
  <c r="AA66" i="2"/>
  <c r="Z66" i="2"/>
  <c r="AG65" i="2"/>
  <c r="AF65" i="2"/>
  <c r="AE65" i="2"/>
  <c r="AD65" i="2"/>
  <c r="AC65" i="2"/>
  <c r="AB65" i="2"/>
  <c r="AA65" i="2"/>
  <c r="Z65" i="2"/>
  <c r="AG64" i="2"/>
  <c r="AF64" i="2"/>
  <c r="AE64" i="2"/>
  <c r="AD64" i="2"/>
  <c r="AC64" i="2"/>
  <c r="AB64" i="2"/>
  <c r="AA64" i="2"/>
  <c r="Z64" i="2"/>
  <c r="AG63" i="2"/>
  <c r="AF63" i="2"/>
  <c r="AE63" i="2"/>
  <c r="AD63" i="2"/>
  <c r="AC63" i="2"/>
  <c r="AB63" i="2"/>
  <c r="AA63" i="2"/>
  <c r="Z63" i="2"/>
  <c r="AG62" i="2"/>
  <c r="AF62" i="2"/>
  <c r="AE62" i="2"/>
  <c r="AD62" i="2"/>
  <c r="AC62" i="2"/>
  <c r="AB62" i="2"/>
  <c r="AA62" i="2"/>
  <c r="Z62" i="2"/>
  <c r="AG61" i="2"/>
  <c r="AF61" i="2"/>
  <c r="AE61" i="2"/>
  <c r="AD61" i="2"/>
  <c r="AC61" i="2"/>
  <c r="AB61" i="2"/>
  <c r="AA61" i="2"/>
  <c r="Z61" i="2"/>
  <c r="AG60" i="2"/>
  <c r="AF60" i="2"/>
  <c r="AE60" i="2"/>
  <c r="AD60" i="2"/>
  <c r="AC60" i="2"/>
  <c r="AB60" i="2"/>
  <c r="AA60" i="2"/>
  <c r="Z60" i="2"/>
  <c r="AG59" i="2"/>
  <c r="AF59" i="2"/>
  <c r="AE59" i="2"/>
  <c r="AD59" i="2"/>
  <c r="AC59" i="2"/>
  <c r="AB59" i="2"/>
  <c r="AA59" i="2"/>
  <c r="Z59" i="2"/>
  <c r="AG58" i="2"/>
  <c r="AF58" i="2"/>
  <c r="AE58" i="2"/>
  <c r="AD58" i="2"/>
  <c r="AC58" i="2"/>
  <c r="AB58" i="2"/>
  <c r="AA58" i="2"/>
  <c r="Z58" i="2"/>
  <c r="AG57" i="2"/>
  <c r="AF57" i="2"/>
  <c r="AE57" i="2"/>
  <c r="AD57" i="2"/>
  <c r="AC57" i="2"/>
  <c r="AB57" i="2"/>
  <c r="AA57" i="2"/>
  <c r="Z57" i="2"/>
  <c r="AG56" i="2"/>
  <c r="AF56" i="2"/>
  <c r="AE56" i="2"/>
  <c r="AD56" i="2"/>
  <c r="AC56" i="2"/>
  <c r="AB56" i="2"/>
  <c r="AA56" i="2"/>
  <c r="Z56" i="2"/>
  <c r="AG55" i="2"/>
  <c r="AF55" i="2"/>
  <c r="AE55" i="2"/>
  <c r="AD55" i="2"/>
  <c r="AC55" i="2"/>
  <c r="AB55" i="2"/>
  <c r="AA55" i="2"/>
  <c r="Z55" i="2"/>
  <c r="AG54" i="2"/>
  <c r="AF54" i="2"/>
  <c r="AE54" i="2"/>
  <c r="AD54" i="2"/>
  <c r="AC54" i="2"/>
  <c r="AB54" i="2"/>
  <c r="AA54" i="2"/>
  <c r="Z54" i="2"/>
  <c r="AG53" i="2"/>
  <c r="AF53" i="2"/>
  <c r="AE53" i="2"/>
  <c r="AD53" i="2"/>
  <c r="AC53" i="2"/>
  <c r="AB53" i="2"/>
  <c r="AA53" i="2"/>
  <c r="Z53" i="2"/>
  <c r="AG52" i="2"/>
  <c r="AF52" i="2"/>
  <c r="AE52" i="2"/>
  <c r="AD52" i="2"/>
  <c r="AC52" i="2"/>
  <c r="AB52" i="2"/>
  <c r="AA52" i="2"/>
  <c r="Z52" i="2"/>
  <c r="AG51" i="2"/>
  <c r="AF51" i="2"/>
  <c r="AE51" i="2"/>
  <c r="AD51" i="2"/>
  <c r="AC51" i="2"/>
  <c r="AB51" i="2"/>
  <c r="AA51" i="2"/>
  <c r="Z51" i="2"/>
  <c r="AG50" i="2"/>
  <c r="AF50" i="2"/>
  <c r="AE50" i="2"/>
  <c r="AD50" i="2"/>
  <c r="AC50" i="2"/>
  <c r="AB50" i="2"/>
  <c r="AA50" i="2"/>
  <c r="Z50" i="2"/>
  <c r="AG49" i="2"/>
  <c r="AF49" i="2"/>
  <c r="AE49" i="2"/>
  <c r="AD49" i="2"/>
  <c r="AC49" i="2"/>
  <c r="AB49" i="2"/>
  <c r="AA49" i="2"/>
  <c r="Z49" i="2"/>
  <c r="AG48" i="2"/>
  <c r="AF48" i="2"/>
  <c r="AE48" i="2"/>
  <c r="AD48" i="2"/>
  <c r="AC48" i="2"/>
  <c r="AB48" i="2"/>
  <c r="AA48" i="2"/>
  <c r="Z48" i="2"/>
  <c r="AG47" i="2"/>
  <c r="AF47" i="2"/>
  <c r="AE47" i="2"/>
  <c r="AD47" i="2"/>
  <c r="AC47" i="2"/>
  <c r="AB47" i="2"/>
  <c r="AA47" i="2"/>
  <c r="Z47" i="2"/>
  <c r="AG46" i="2"/>
  <c r="AF46" i="2"/>
  <c r="AE46" i="2"/>
  <c r="AD46" i="2"/>
  <c r="AC46" i="2"/>
  <c r="AB46" i="2"/>
  <c r="AA46" i="2"/>
  <c r="Z46" i="2"/>
  <c r="AG45" i="2"/>
  <c r="AF45" i="2"/>
  <c r="AE45" i="2"/>
  <c r="AD45" i="2"/>
  <c r="AC45" i="2"/>
  <c r="AB45" i="2"/>
  <c r="AA45" i="2"/>
  <c r="Z45" i="2"/>
  <c r="AG44" i="2"/>
  <c r="AF44" i="2"/>
  <c r="AE44" i="2"/>
  <c r="AD44" i="2"/>
  <c r="AC44" i="2"/>
  <c r="AB44" i="2"/>
  <c r="AA44" i="2"/>
  <c r="Z44" i="2"/>
  <c r="AG43" i="2"/>
  <c r="AF43" i="2"/>
  <c r="AE43" i="2"/>
  <c r="AD43" i="2"/>
  <c r="AC43" i="2"/>
  <c r="AB43" i="2"/>
  <c r="AA43" i="2"/>
  <c r="Z43" i="2"/>
  <c r="AG42" i="2"/>
  <c r="AF42" i="2"/>
  <c r="AE42" i="2"/>
  <c r="AD42" i="2"/>
  <c r="AC42" i="2"/>
  <c r="AB42" i="2"/>
  <c r="AA42" i="2"/>
  <c r="Z42" i="2"/>
  <c r="AG41" i="2"/>
  <c r="AF41" i="2"/>
  <c r="AE41" i="2"/>
  <c r="AD41" i="2"/>
  <c r="AC41" i="2"/>
  <c r="AB41" i="2"/>
  <c r="AA41" i="2"/>
  <c r="Z41" i="2"/>
  <c r="AG40" i="2"/>
  <c r="AF40" i="2"/>
  <c r="AE40" i="2"/>
  <c r="AD40" i="2"/>
  <c r="AC40" i="2"/>
  <c r="AB40" i="2"/>
  <c r="AA40" i="2"/>
  <c r="Z40" i="2"/>
  <c r="AG39" i="2"/>
  <c r="AF39" i="2"/>
  <c r="AE39" i="2"/>
  <c r="AD39" i="2"/>
  <c r="AC39" i="2"/>
  <c r="AB39" i="2"/>
  <c r="AA39" i="2"/>
  <c r="Z39" i="2"/>
  <c r="AG38" i="2"/>
  <c r="AF38" i="2"/>
  <c r="AE38" i="2"/>
  <c r="AD38" i="2"/>
  <c r="AC38" i="2"/>
  <c r="AB38" i="2"/>
  <c r="AA38" i="2"/>
  <c r="Z38" i="2"/>
  <c r="AG37" i="2"/>
  <c r="AF37" i="2"/>
  <c r="AE37" i="2"/>
  <c r="AD37" i="2"/>
  <c r="AC37" i="2"/>
  <c r="AB37" i="2"/>
  <c r="AA37" i="2"/>
  <c r="Z37" i="2"/>
  <c r="AG36" i="2"/>
  <c r="AF36" i="2"/>
  <c r="AE36" i="2"/>
  <c r="AD36" i="2"/>
  <c r="AC36" i="2"/>
  <c r="AB36" i="2"/>
  <c r="AA36" i="2"/>
  <c r="Z36" i="2"/>
  <c r="AG35" i="2"/>
  <c r="AF35" i="2"/>
  <c r="AE35" i="2"/>
  <c r="AD35" i="2"/>
  <c r="AC35" i="2"/>
  <c r="AB35" i="2"/>
  <c r="AA35" i="2"/>
  <c r="Z35" i="2"/>
  <c r="AG34" i="2"/>
  <c r="AF34" i="2"/>
  <c r="AE34" i="2"/>
  <c r="AD34" i="2"/>
  <c r="AC34" i="2"/>
  <c r="AB34" i="2"/>
  <c r="AA34" i="2"/>
  <c r="Z34" i="2"/>
  <c r="AG33" i="2"/>
  <c r="AF33" i="2"/>
  <c r="AE33" i="2"/>
  <c r="AD33" i="2"/>
  <c r="AC33" i="2"/>
  <c r="AB33" i="2"/>
  <c r="AA33" i="2"/>
  <c r="Z33" i="2"/>
  <c r="AG32" i="2"/>
  <c r="AF32" i="2"/>
  <c r="AE32" i="2"/>
  <c r="AD32" i="2"/>
  <c r="AC32" i="2"/>
  <c r="AB32" i="2"/>
  <c r="AA32" i="2"/>
  <c r="Z32" i="2"/>
  <c r="AG31" i="2"/>
  <c r="AF31" i="2"/>
  <c r="AE31" i="2"/>
  <c r="AD31" i="2"/>
  <c r="AC31" i="2"/>
  <c r="AB31" i="2"/>
  <c r="AA31" i="2"/>
  <c r="Z31" i="2"/>
  <c r="AG30" i="2"/>
  <c r="AF30" i="2"/>
  <c r="AE30" i="2"/>
  <c r="AD30" i="2"/>
  <c r="AC30" i="2"/>
  <c r="AB30" i="2"/>
  <c r="AA30" i="2"/>
  <c r="Z30" i="2"/>
  <c r="AG29" i="2"/>
  <c r="AF29" i="2"/>
  <c r="AE29" i="2"/>
  <c r="AD29" i="2"/>
  <c r="AC29" i="2"/>
  <c r="AB29" i="2"/>
  <c r="AA29" i="2"/>
  <c r="Z29" i="2"/>
  <c r="AG28" i="2"/>
  <c r="AF28" i="2"/>
  <c r="AE28" i="2"/>
  <c r="AD28" i="2"/>
  <c r="AC28" i="2"/>
  <c r="AB28" i="2"/>
  <c r="AA28" i="2"/>
  <c r="Z28" i="2"/>
  <c r="AG27" i="2"/>
  <c r="AF27" i="2"/>
  <c r="AE27" i="2"/>
  <c r="AD27" i="2"/>
  <c r="AC27" i="2"/>
  <c r="AB27" i="2"/>
  <c r="AA27" i="2"/>
  <c r="Z27" i="2"/>
  <c r="AG26" i="2"/>
  <c r="AF26" i="2"/>
  <c r="AE26" i="2"/>
  <c r="AD26" i="2"/>
  <c r="AC26" i="2"/>
  <c r="AB26" i="2"/>
  <c r="AA26" i="2"/>
  <c r="Z26" i="2"/>
  <c r="AG25" i="2"/>
  <c r="AF25" i="2"/>
  <c r="AE25" i="2"/>
  <c r="AD25" i="2"/>
  <c r="AC25" i="2"/>
  <c r="AB25" i="2"/>
  <c r="AA25" i="2"/>
  <c r="Z25" i="2"/>
  <c r="AG24" i="2"/>
  <c r="AF24" i="2"/>
  <c r="AE24" i="2"/>
  <c r="AD24" i="2"/>
  <c r="AC24" i="2"/>
  <c r="AB24" i="2"/>
  <c r="AA24" i="2"/>
  <c r="Z24" i="2"/>
  <c r="AG23" i="2"/>
  <c r="AF23" i="2"/>
  <c r="AE23" i="2"/>
  <c r="AD23" i="2"/>
  <c r="AC23" i="2"/>
  <c r="AB23" i="2"/>
  <c r="AA23" i="2"/>
  <c r="Z23" i="2"/>
  <c r="AG22" i="2"/>
  <c r="AF22" i="2"/>
  <c r="AE22" i="2"/>
  <c r="AD22" i="2"/>
  <c r="AC22" i="2"/>
  <c r="AB22" i="2"/>
  <c r="AA22" i="2"/>
  <c r="Z22" i="2"/>
  <c r="AG21" i="2"/>
  <c r="AF21" i="2"/>
  <c r="AE21" i="2"/>
  <c r="AD21" i="2"/>
  <c r="AC21" i="2"/>
  <c r="AB21" i="2"/>
  <c r="AA21" i="2"/>
  <c r="Z21" i="2"/>
  <c r="AG20" i="2"/>
  <c r="AF20" i="2"/>
  <c r="AE20" i="2"/>
  <c r="AD20" i="2"/>
  <c r="AC20" i="2"/>
  <c r="AB20" i="2"/>
  <c r="AA20" i="2"/>
  <c r="Z20" i="2"/>
  <c r="AG19" i="2"/>
  <c r="AF19" i="2"/>
  <c r="AE19" i="2"/>
  <c r="AD19" i="2"/>
  <c r="AC19" i="2"/>
  <c r="AB19" i="2"/>
  <c r="AA19" i="2"/>
  <c r="Z19" i="2"/>
  <c r="AG18" i="2"/>
  <c r="AF18" i="2"/>
  <c r="AE18" i="2"/>
  <c r="AD18" i="2"/>
  <c r="AC18" i="2"/>
  <c r="AB18" i="2"/>
  <c r="AA18" i="2"/>
  <c r="Z18" i="2"/>
  <c r="AG17" i="2"/>
  <c r="AF17" i="2"/>
  <c r="AE17" i="2"/>
  <c r="AD17" i="2"/>
  <c r="AC17" i="2"/>
  <c r="AB17" i="2"/>
  <c r="AA17" i="2"/>
  <c r="Z17" i="2"/>
  <c r="AG16" i="2"/>
  <c r="AF16" i="2"/>
  <c r="AE16" i="2"/>
  <c r="AD16" i="2"/>
  <c r="AC16" i="2"/>
  <c r="AB16" i="2"/>
  <c r="AA16" i="2"/>
  <c r="Z16" i="2"/>
  <c r="AG15" i="2"/>
  <c r="AF15" i="2"/>
  <c r="AE15" i="2"/>
  <c r="AD15" i="2"/>
  <c r="AC15" i="2"/>
  <c r="AB15" i="2"/>
  <c r="AA15" i="2"/>
  <c r="Z15" i="2"/>
  <c r="AG14" i="2"/>
  <c r="AF14" i="2"/>
  <c r="AE14" i="2"/>
  <c r="AD14" i="2"/>
  <c r="AC14" i="2"/>
  <c r="AB14" i="2"/>
  <c r="AA14" i="2"/>
  <c r="Z14" i="2"/>
  <c r="AG13" i="2"/>
  <c r="AF13" i="2"/>
  <c r="AE13" i="2"/>
  <c r="AD13" i="2"/>
  <c r="AC13" i="2"/>
  <c r="AB13" i="2"/>
  <c r="AA13" i="2"/>
  <c r="Z13" i="2"/>
  <c r="AG12" i="2"/>
  <c r="AF12" i="2"/>
  <c r="AE12" i="2"/>
  <c r="AD12" i="2"/>
  <c r="AC12" i="2"/>
  <c r="AB12" i="2"/>
  <c r="AA12" i="2"/>
  <c r="Z12" i="2"/>
  <c r="AG11" i="2"/>
  <c r="AF11" i="2"/>
  <c r="AE11" i="2"/>
  <c r="AD11" i="2"/>
  <c r="AC11" i="2"/>
  <c r="AB11" i="2"/>
  <c r="AA11" i="2"/>
  <c r="Z11" i="2"/>
  <c r="AG10" i="2"/>
  <c r="AF10" i="2"/>
  <c r="AE10" i="2"/>
  <c r="AD10" i="2"/>
  <c r="AC10" i="2"/>
  <c r="AB10" i="2"/>
  <c r="AA10" i="2"/>
  <c r="Z10" i="2"/>
  <c r="AG9" i="2"/>
  <c r="AF9" i="2"/>
  <c r="AE9" i="2"/>
  <c r="AD9" i="2"/>
  <c r="AC9" i="2"/>
  <c r="AB9" i="2"/>
  <c r="AA9" i="2"/>
  <c r="Z9" i="2"/>
  <c r="AG8" i="2"/>
  <c r="AF8" i="2"/>
  <c r="AE8" i="2"/>
  <c r="AD8" i="2"/>
  <c r="AC8" i="2"/>
  <c r="AB8" i="2"/>
  <c r="AA8" i="2"/>
  <c r="Z8" i="2"/>
  <c r="AG7" i="2"/>
  <c r="AF7" i="2"/>
  <c r="AE7" i="2"/>
  <c r="AD7" i="2"/>
  <c r="AC7" i="2"/>
  <c r="AB7" i="2"/>
  <c r="AA7" i="2"/>
  <c r="Z7" i="2"/>
  <c r="AG6" i="2"/>
  <c r="AF6" i="2"/>
  <c r="AE6" i="2"/>
  <c r="AD6" i="2"/>
  <c r="AC6" i="2"/>
  <c r="AB6" i="2"/>
  <c r="AA6" i="2"/>
  <c r="Z6" i="2"/>
  <c r="J136" i="15" l="1"/>
  <c r="E23" i="18"/>
  <c r="G46" i="18"/>
  <c r="G103" i="15"/>
  <c r="H174" i="15" s="1"/>
  <c r="G58" i="18" s="1"/>
  <c r="G42" i="18"/>
  <c r="G99" i="15"/>
  <c r="H170" i="15" s="1"/>
  <c r="G54" i="18" s="1"/>
  <c r="G45" i="18"/>
  <c r="G102" i="15"/>
  <c r="H173" i="15" s="1"/>
  <c r="G57" i="18" s="1"/>
  <c r="G43" i="18"/>
  <c r="G100" i="15"/>
  <c r="H171" i="15" s="1"/>
  <c r="G55" i="18" s="1"/>
  <c r="G44" i="18"/>
  <c r="G101" i="15"/>
  <c r="H172" i="15" s="1"/>
  <c r="G56" i="18" s="1"/>
  <c r="G41" i="18"/>
  <c r="G98" i="15"/>
  <c r="J125" i="15"/>
  <c r="J118" i="15"/>
  <c r="J122" i="15"/>
  <c r="J121" i="15"/>
  <c r="J117" i="15"/>
  <c r="J123" i="15"/>
  <c r="J119" i="15"/>
  <c r="L119" i="15" s="1"/>
  <c r="J116" i="15"/>
  <c r="M116" i="15" s="1"/>
  <c r="J129" i="15"/>
  <c r="M129" i="15" s="1"/>
  <c r="J132" i="15"/>
  <c r="M132" i="15" s="1"/>
  <c r="J124" i="15"/>
  <c r="L124" i="15" s="1"/>
  <c r="F127" i="15"/>
  <c r="D92" i="15"/>
  <c r="F114" i="15"/>
  <c r="E2" i="18" s="1"/>
  <c r="C92" i="15"/>
  <c r="J128" i="15"/>
  <c r="M128" i="15" s="1"/>
  <c r="J120" i="15"/>
  <c r="L120" i="15" s="1"/>
  <c r="J135" i="15"/>
  <c r="M135" i="15" s="1"/>
  <c r="J134" i="15"/>
  <c r="L134" i="15" s="1"/>
  <c r="H139" i="15"/>
  <c r="J130" i="15"/>
  <c r="M130" i="15" s="1"/>
  <c r="H154" i="15"/>
  <c r="G39" i="18" s="1"/>
  <c r="F107" i="15"/>
  <c r="J131" i="15"/>
  <c r="L131" i="15" s="1"/>
  <c r="J133" i="15"/>
  <c r="M133" i="15" s="1"/>
  <c r="H126" i="15"/>
  <c r="G115" i="15"/>
  <c r="F3" i="18" s="1"/>
  <c r="J92" i="15"/>
  <c r="G127" i="15"/>
  <c r="F14" i="18" s="1"/>
  <c r="K92" i="15"/>
  <c r="M136" i="15" l="1"/>
  <c r="L136" i="15"/>
  <c r="F139" i="15"/>
  <c r="E14" i="18"/>
  <c r="G107" i="15"/>
  <c r="H169" i="15"/>
  <c r="H165" i="15"/>
  <c r="M125" i="15"/>
  <c r="L125" i="15"/>
  <c r="M118" i="15"/>
  <c r="L118" i="15"/>
  <c r="M122" i="15"/>
  <c r="L122" i="15"/>
  <c r="L117" i="15"/>
  <c r="M117" i="15"/>
  <c r="L123" i="15"/>
  <c r="M123" i="15"/>
  <c r="L121" i="15"/>
  <c r="M121" i="15"/>
  <c r="F126" i="15"/>
  <c r="J114" i="15"/>
  <c r="L129" i="15"/>
  <c r="M119" i="15"/>
  <c r="M131" i="15"/>
  <c r="M120" i="15"/>
  <c r="L133" i="15"/>
  <c r="M124" i="15"/>
  <c r="L116" i="15"/>
  <c r="L128" i="15"/>
  <c r="L132" i="15"/>
  <c r="L135" i="15"/>
  <c r="M134" i="15"/>
  <c r="L130" i="15"/>
  <c r="G139" i="15"/>
  <c r="J127" i="15"/>
  <c r="J115" i="15"/>
  <c r="G126" i="15"/>
  <c r="G53" i="18" l="1"/>
  <c r="H178" i="15"/>
  <c r="L114" i="15"/>
  <c r="M114" i="15"/>
  <c r="F44" i="18"/>
  <c r="F43" i="18"/>
  <c r="F45" i="18"/>
  <c r="F42" i="18"/>
  <c r="F46" i="18"/>
  <c r="G162" i="15"/>
  <c r="F47" i="18" s="1"/>
  <c r="G164" i="15"/>
  <c r="F49" i="18" s="1"/>
  <c r="G163" i="15"/>
  <c r="F48" i="18" s="1"/>
  <c r="L115" i="15"/>
  <c r="M115" i="15"/>
  <c r="J126" i="15"/>
  <c r="M126" i="15" s="1"/>
  <c r="M127" i="15"/>
  <c r="L127" i="15"/>
  <c r="J139" i="15"/>
  <c r="M139" i="15" s="1"/>
  <c r="J149" i="15"/>
  <c r="G152" i="15"/>
  <c r="F41" i="18" l="1"/>
  <c r="G174" i="15"/>
  <c r="F58" i="18" s="1"/>
  <c r="G166" i="15"/>
  <c r="G173" i="15"/>
  <c r="F57" i="18" s="1"/>
  <c r="G168" i="15"/>
  <c r="G167" i="15"/>
  <c r="G175" i="15"/>
  <c r="F59" i="18" s="1"/>
  <c r="G170" i="15"/>
  <c r="F54" i="18" s="1"/>
  <c r="G172" i="15"/>
  <c r="F56" i="18" s="1"/>
  <c r="G177" i="15"/>
  <c r="F61" i="18" s="1"/>
  <c r="G171" i="15"/>
  <c r="F55" i="18" s="1"/>
  <c r="G176" i="15"/>
  <c r="F60" i="18" s="1"/>
  <c r="G169" i="15"/>
  <c r="F53" i="18" s="1"/>
  <c r="L149" i="15"/>
  <c r="M149" i="15"/>
  <c r="G165" i="15"/>
  <c r="J152" i="15"/>
  <c r="M152" i="15" s="1"/>
  <c r="L139" i="15"/>
  <c r="D9" i="15"/>
  <c r="L126" i="15"/>
  <c r="C9" i="15"/>
  <c r="C10" i="15" s="1"/>
  <c r="F51" i="18" l="1"/>
  <c r="J167" i="15"/>
  <c r="G178" i="15"/>
  <c r="F52" i="18"/>
  <c r="J168" i="15"/>
  <c r="F50" i="18"/>
  <c r="G9" i="15"/>
  <c r="L152" i="15"/>
  <c r="E9" i="15"/>
  <c r="E10" i="15" s="1"/>
  <c r="D10" i="15"/>
  <c r="H9" i="15"/>
  <c r="I9" i="15" l="1"/>
  <c r="I10" i="15"/>
  <c r="E11" i="15"/>
  <c r="H10" i="15"/>
  <c r="D11" i="15"/>
  <c r="D153" i="15" l="1"/>
  <c r="C38" i="18" s="1"/>
  <c r="E45" i="15" l="1"/>
  <c r="O76" i="15"/>
  <c r="E77" i="15" l="1"/>
  <c r="N77" i="15" s="1"/>
  <c r="F3" i="15" s="1"/>
  <c r="N45" i="15"/>
  <c r="J153" i="15"/>
  <c r="O65" i="15" l="1"/>
  <c r="M153" i="15"/>
  <c r="L153" i="15"/>
  <c r="O49" i="15" l="1"/>
  <c r="F60" i="15"/>
  <c r="G60" i="15" s="1"/>
  <c r="G53" i="15"/>
  <c r="G51" i="15"/>
  <c r="F58" i="15"/>
  <c r="G58" i="15" s="1"/>
  <c r="G55" i="15"/>
  <c r="G54" i="15"/>
  <c r="G52" i="15"/>
  <c r="F57" i="15"/>
  <c r="G57" i="15" s="1"/>
  <c r="F59" i="15"/>
  <c r="G59" i="15" s="1"/>
  <c r="G56" i="15"/>
  <c r="P56" i="15" l="1"/>
  <c r="G40" i="15"/>
  <c r="D174" i="15" s="1"/>
  <c r="G43" i="15"/>
  <c r="D177" i="15" s="1"/>
  <c r="P59" i="15"/>
  <c r="P57" i="15"/>
  <c r="G41" i="15"/>
  <c r="D175" i="15" s="1"/>
  <c r="G36" i="15"/>
  <c r="P52" i="15"/>
  <c r="G38" i="15"/>
  <c r="P54" i="15"/>
  <c r="G39" i="15"/>
  <c r="P55" i="15"/>
  <c r="G42" i="15"/>
  <c r="P58" i="15"/>
  <c r="P51" i="15"/>
  <c r="G35" i="15"/>
  <c r="D169" i="15" s="1"/>
  <c r="G61" i="15"/>
  <c r="G37" i="15"/>
  <c r="D171" i="15" s="1"/>
  <c r="P53" i="15"/>
  <c r="G44" i="15"/>
  <c r="P60" i="15"/>
  <c r="F43" i="15"/>
  <c r="O59" i="15"/>
  <c r="O57" i="15"/>
  <c r="F41" i="15"/>
  <c r="F42" i="15"/>
  <c r="O58" i="15"/>
  <c r="O60" i="15"/>
  <c r="F44" i="15"/>
  <c r="F61" i="15"/>
  <c r="O61" i="15" s="1"/>
  <c r="O33" i="15"/>
  <c r="D154" i="15"/>
  <c r="C39" i="18" s="1"/>
  <c r="P42" i="15" l="1"/>
  <c r="D176" i="15"/>
  <c r="O44" i="15"/>
  <c r="D166" i="15"/>
  <c r="P39" i="15"/>
  <c r="D173" i="15"/>
  <c r="P38" i="15"/>
  <c r="D172" i="15"/>
  <c r="P36" i="15"/>
  <c r="D170" i="15"/>
  <c r="C59" i="18"/>
  <c r="J175" i="15"/>
  <c r="C55" i="18"/>
  <c r="J171" i="15"/>
  <c r="C61" i="18"/>
  <c r="J177" i="15"/>
  <c r="C53" i="18"/>
  <c r="J169" i="15"/>
  <c r="C58" i="18"/>
  <c r="J174" i="15"/>
  <c r="P44" i="15"/>
  <c r="P41" i="15"/>
  <c r="P37" i="15"/>
  <c r="P61" i="15"/>
  <c r="P43" i="15"/>
  <c r="P35" i="15"/>
  <c r="G45" i="15"/>
  <c r="P40" i="15"/>
  <c r="F45" i="15"/>
  <c r="D163" i="15"/>
  <c r="O42" i="15"/>
  <c r="J154" i="15"/>
  <c r="O41" i="15"/>
  <c r="D162" i="15"/>
  <c r="O43" i="15"/>
  <c r="D164" i="15"/>
  <c r="C54" i="18" l="1"/>
  <c r="J170" i="15"/>
  <c r="C56" i="18"/>
  <c r="J172" i="15"/>
  <c r="C43" i="18"/>
  <c r="J162" i="15"/>
  <c r="C47" i="18"/>
  <c r="C42" i="18"/>
  <c r="C45" i="18"/>
  <c r="C57" i="18"/>
  <c r="J173" i="15"/>
  <c r="C46" i="18"/>
  <c r="C41" i="18"/>
  <c r="J163" i="15"/>
  <c r="C48" i="18"/>
  <c r="C50" i="18"/>
  <c r="D178" i="15"/>
  <c r="J166" i="15"/>
  <c r="G8" i="15"/>
  <c r="G10" i="15" s="1"/>
  <c r="C44" i="18"/>
  <c r="J164" i="15"/>
  <c r="C49" i="18"/>
  <c r="C60" i="18"/>
  <c r="J176" i="15"/>
  <c r="G77" i="15"/>
  <c r="P45" i="15"/>
  <c r="O45" i="15"/>
  <c r="F77" i="15"/>
  <c r="O77" i="15" s="1"/>
  <c r="M154" i="15"/>
  <c r="L154" i="15"/>
  <c r="D165" i="15"/>
  <c r="F8" i="15"/>
  <c r="K8" i="15" l="1"/>
  <c r="J165" i="15"/>
  <c r="J178" i="15"/>
  <c r="P77" i="15"/>
  <c r="F9" i="15"/>
  <c r="K9" i="15" s="1"/>
  <c r="L165" i="15"/>
  <c r="J8" i="15"/>
  <c r="J9" i="15" l="1"/>
  <c r="F10" i="15"/>
  <c r="K10" i="15" l="1"/>
  <c r="G11" i="15"/>
  <c r="F11" i="15"/>
  <c r="J10"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tc={C83EEE79-4181-44DF-B0C0-85B1D0ED004F}</author>
    <author>tc={CA5D7CDA-210D-4F76-80C0-3EFD6FB10B12}</author>
    <author>tc={D3AD92F3-F046-4521-8B77-ECFC0C85643A}</author>
    <author>tc={8AEE53FA-06A4-41D7-B255-D0582233C0DF}</author>
    <author>tc={00A6E9D0-276E-4D13-95E0-C86D88C420DB}</author>
    <author>tc={21FCDB1D-3F61-4C02-B9D2-06B217D70493}</author>
    <author>tc={87BB55D5-7CD9-4728-8A33-4C8D990B5984}</author>
    <author>tc={EC7FF3C1-E307-483D-B6E7-2A29746D20B6}</author>
    <author>tc={A4526F81-59D8-4006-8AAA-C65A4384780A}</author>
    <author>tc={3BE09588-9046-4020-B1D4-C1776EE56CA3}</author>
    <author>tc={AB97FBB4-2950-40A5-8E16-39262D4EB9FB}</author>
  </authors>
  <commentList>
    <comment ref="H3" authorId="0" shapeId="0" xr:uid="{C83EEE79-4181-44DF-B0C0-85B1D0ED004F}">
      <text>
        <t>[Threaded comment]
Your version of Excel allows you to read this threaded comment; however, any edits to it will get removed if the file is opened in a newer version of Excel. Learn more: https://go.microsoft.com/fwlink/?linkid=870924
Comment:
    aprillist</t>
      </text>
    </comment>
    <comment ref="I3" authorId="1" shapeId="0" xr:uid="{CA5D7CDA-210D-4F76-80C0-3EFD6FB10B12}">
      <text>
        <t>[Threaded comment]
Your version of Excel allows you to read this threaded comment; however, any edits to it will get removed if the file is opened in a newer version of Excel. Learn more: https://go.microsoft.com/fwlink/?linkid=870924
Comment:
    aprillist</t>
      </text>
    </comment>
    <comment ref="H4" authorId="2" shapeId="0" xr:uid="{D3AD92F3-F046-4521-8B77-ECFC0C85643A}">
      <text>
        <t>[Threaded comment]
Your version of Excel allows you to read this threaded comment; however, any edits to it will get removed if the file is opened in a newer version of Excel. Learn more: https://go.microsoft.com/fwlink/?linkid=870924
Comment:
    Keskmine palgakasv. Sobitada kohalikele oludele!</t>
      </text>
    </comment>
    <comment ref="I4" authorId="3" shapeId="0" xr:uid="{8AEE53FA-06A4-41D7-B255-D0582233C0DF}">
      <text>
        <t>[Threaded comment]
Your version of Excel allows you to read this threaded comment; however, any edits to it will get removed if the file is opened in a newer version of Excel. Learn more: https://go.microsoft.com/fwlink/?linkid=870924
Comment:
    Keskmine palgakasv. Sobitada kohalikele oludele!</t>
      </text>
    </comment>
    <comment ref="K4" authorId="4" shapeId="0" xr:uid="{00A6E9D0-276E-4D13-95E0-C86D88C420DB}">
      <text>
        <t>[Threaded comment]
Your version of Excel allows you to read this threaded comment; however, any edits to it will get removed if the file is opened in a newer version of Excel. Learn more: https://go.microsoft.com/fwlink/?linkid=870924
Comment:
    Ei sisalda hoiuse intressitulu saajaid.</t>
      </text>
    </comment>
    <comment ref="B9" authorId="5" shapeId="0" xr:uid="{21FCDB1D-3F61-4C02-B9D2-06B217D70493}">
      <text>
        <t>[Threaded comment]
Your version of Excel allows you to read this threaded comment; however, any edits to it will get removed if the file is opened in a newer version of Excel. Learn more: https://go.microsoft.com/fwlink/?linkid=870924
Comment:
    Põhiosa on palgatulu (ca 90%), aga sisaldub siin ka töökaotushüvitised, vanemahüvitis, intressitulu jne. Täpsemalt vaata VMS graafikutega tabelist.</t>
      </text>
    </comment>
    <comment ref="C31" authorId="6" shapeId="0" xr:uid="{87BB55D5-7CD9-4728-8A33-4C8D990B5984}">
      <text>
        <t>[Threaded comment]
Your version of Excel allows you to read this threaded comment; however, any edits to it will get removed if the file is opened in a newer version of Excel. Learn more: https://go.microsoft.com/fwlink/?linkid=870924
Comment:
    Sisaldab vanadus- ja eripensionile (sh enne 65-eluaastat pensionile läinud) lisaks ka toitjakaotus- ja rahvapensioni.</t>
      </text>
    </comment>
    <comment ref="H31" authorId="7" shapeId="0" xr:uid="{EC7FF3C1-E307-483D-B6E7-2A29746D20B6}">
      <text>
        <t>[Threaded comment]
Your version of Excel allows you to read this threaded comment; however, any edits to it will get removed if the file is opened in a newer version of Excel. Learn more: https://go.microsoft.com/fwlink/?linkid=870924
Comment:
    Lisaks palgale sisaldab peamiselt ev juhtide liikmete tasusid, haigekassa ja töötukassa väljamakseid (nt töökaotushüvitis), vanemahüvitist ja intressitulu.</t>
      </text>
    </comment>
    <comment ref="B79" authorId="8" shapeId="0" xr:uid="{A4526F81-59D8-4006-8AAA-C65A4384780A}">
      <text>
        <t>[Threaded comment]
Your version of Excel allows you to read this threaded comment; however, any edits to it will get removed if the file is opened in a newer version of Excel. Learn more: https://go.microsoft.com/fwlink/?linkid=870924
Comment:
    See on võlasaldo kuine muutus. Võlasaldo vähenemine ei tähenda alati, et võlgu on ära makstud, vaid see võib olla ka maha kantud.</t>
      </text>
    </comment>
    <comment ref="I79" authorId="9" shapeId="0" xr:uid="{3BE09588-9046-4020-B1D4-C1776EE56CA3}">
      <text>
        <t>[Threaded comment]
Your version of Excel allows you to read this threaded comment; however, any edits to it will get removed if the file is opened in a newer version of Excel. Learn more: https://go.microsoft.com/fwlink/?linkid=870924
Comment:
    Deklaratsioonide tagant järgi parandamise tulemusena. Käesolevalt on kuvatud üldjuhul viimase aasta kohendused. Kaugemate perioodide andmeid ei ole uuendatud.</t>
      </text>
    </comment>
    <comment ref="B94" authorId="10" shapeId="0" xr:uid="{AB97FBB4-2950-40A5-8E16-39262D4EB9FB}">
      <text>
        <t>[Threaded comment]
Your version of Excel allows you to read this threaded comment; however, any edits to it will get removed if the file is opened in a newer version of Excel. Learn more: https://go.microsoft.com/fwlink/?linkid=870924
Comment:
    Füüsiliste isikute esitatud deklaratsioonidest tulenevad täiendavad juurdemaksed.</t>
      </text>
    </comment>
  </commentList>
</comments>
</file>

<file path=xl/sharedStrings.xml><?xml version="1.0" encoding="utf-8"?>
<sst xmlns="http://schemas.openxmlformats.org/spreadsheetml/2006/main" count="1499" uniqueCount="189">
  <si>
    <t>Paide linn</t>
  </si>
  <si>
    <t>Muu tulu</t>
  </si>
  <si>
    <t>Pensionitulu</t>
  </si>
  <si>
    <t>KOKKU</t>
  </si>
  <si>
    <t>Keskmine sissetulek</t>
  </si>
  <si>
    <t>Võlasaldo muutus</t>
  </si>
  <si>
    <t>FTM</t>
  </si>
  <si>
    <t>Tulumaks aastati</t>
  </si>
  <si>
    <t>Pensionitulult</t>
  </si>
  <si>
    <t>muutus yoy, eurot</t>
  </si>
  <si>
    <t>Pensionisaajate arv</t>
  </si>
  <si>
    <t>Keskmine pension</t>
  </si>
  <si>
    <t>Omavalitsus</t>
  </si>
  <si>
    <t>Alutaguse vald</t>
  </si>
  <si>
    <t>Anija vald</t>
  </si>
  <si>
    <t>Antsla vald</t>
  </si>
  <si>
    <t>Elva vald</t>
  </si>
  <si>
    <t>Haapsalu linn</t>
  </si>
  <si>
    <t>Haljala vald</t>
  </si>
  <si>
    <t>Harku vald</t>
  </si>
  <si>
    <t>Hiiumaa vald</t>
  </si>
  <si>
    <t>Häädemeeste vald</t>
  </si>
  <si>
    <t>Jõelähtme vald</t>
  </si>
  <si>
    <t>Jõgeva vald</t>
  </si>
  <si>
    <t>Jõhvi vald</t>
  </si>
  <si>
    <t>Järva vald</t>
  </si>
  <si>
    <t>Kadrina vald</t>
  </si>
  <si>
    <t>Kambja vald</t>
  </si>
  <si>
    <t>Kanepi vald</t>
  </si>
  <si>
    <t>Kastre vald</t>
  </si>
  <si>
    <t>Kehtna vald</t>
  </si>
  <si>
    <t>Keila linn</t>
  </si>
  <si>
    <t>Kihnu vald</t>
  </si>
  <si>
    <t>Kiili vald</t>
  </si>
  <si>
    <t>Kohila vald</t>
  </si>
  <si>
    <t>Kohtla-Järve linn</t>
  </si>
  <si>
    <t>Kose vald</t>
  </si>
  <si>
    <t>Kuusalu vald</t>
  </si>
  <si>
    <t>Loksa linn</t>
  </si>
  <si>
    <t>Luunja vald</t>
  </si>
  <si>
    <t>Lääne-Harju vald</t>
  </si>
  <si>
    <t>Lääne-Nigula vald</t>
  </si>
  <si>
    <t>Lääneranna vald</t>
  </si>
  <si>
    <t>Lüganuse vald</t>
  </si>
  <si>
    <t>Maardu linn</t>
  </si>
  <si>
    <t>Muhu vald</t>
  </si>
  <si>
    <t>Mulgi vald</t>
  </si>
  <si>
    <t>Mustvee vald</t>
  </si>
  <si>
    <t>Märjamaa vald</t>
  </si>
  <si>
    <t>Narva linn</t>
  </si>
  <si>
    <t>Narva-Jõesuu linn</t>
  </si>
  <si>
    <t>Nõo vald</t>
  </si>
  <si>
    <t>Otepää vald</t>
  </si>
  <si>
    <t>Peipsiääre vald</t>
  </si>
  <si>
    <t>Põhja-Pärnumaa vald</t>
  </si>
  <si>
    <t>Põhja-Sakala vald</t>
  </si>
  <si>
    <t>Põltsamaa vald</t>
  </si>
  <si>
    <t>Põlva vald</t>
  </si>
  <si>
    <t>Pärnu linn</t>
  </si>
  <si>
    <t>Raasiku vald</t>
  </si>
  <si>
    <t>Rae vald</t>
  </si>
  <si>
    <t>Rakvere linn</t>
  </si>
  <si>
    <t>Rakvere vald</t>
  </si>
  <si>
    <t>Rapla vald</t>
  </si>
  <si>
    <t>Ruhnu vald</t>
  </si>
  <si>
    <t>Rõuge vald</t>
  </si>
  <si>
    <t>Räpina vald</t>
  </si>
  <si>
    <t>Saarde vald</t>
  </si>
  <si>
    <t>Saaremaa vald</t>
  </si>
  <si>
    <t>Saku vald</t>
  </si>
  <si>
    <t>Saue vald</t>
  </si>
  <si>
    <t>Setomaa vald</t>
  </si>
  <si>
    <t>Sillamäe linn</t>
  </si>
  <si>
    <t>Tapa vald</t>
  </si>
  <si>
    <t>Tartu linn</t>
  </si>
  <si>
    <t>Tartu vald</t>
  </si>
  <si>
    <t>Tori vald</t>
  </si>
  <si>
    <t>Tõrva vald</t>
  </si>
  <si>
    <t>Türi vald</t>
  </si>
  <si>
    <t>Valga vald</t>
  </si>
  <si>
    <t>Viimsi vald</t>
  </si>
  <si>
    <t>Viljandi linn</t>
  </si>
  <si>
    <t>Viljandi vald</t>
  </si>
  <si>
    <t>Vinni vald</t>
  </si>
  <si>
    <t>Viru-Nigula vald</t>
  </si>
  <si>
    <t>Vormsi vald</t>
  </si>
  <si>
    <t>Võru linn</t>
  </si>
  <si>
    <t>Võru vald</t>
  </si>
  <si>
    <t>Väike-Maarja vald</t>
  </si>
  <si>
    <t>Aadressita</t>
  </si>
  <si>
    <t>VALI OMAVALITSUS</t>
  </si>
  <si>
    <t>Maakond</t>
  </si>
  <si>
    <t>Kohalik omavalitsus</t>
  </si>
  <si>
    <t>Harju</t>
  </si>
  <si>
    <t>Tallinna linn</t>
  </si>
  <si>
    <t>Hiiu</t>
  </si>
  <si>
    <t>Ida-Viru</t>
  </si>
  <si>
    <t>Jõgeva</t>
  </si>
  <si>
    <t>Järva</t>
  </si>
  <si>
    <t>Lääne</t>
  </si>
  <si>
    <t>Lääne-Viru</t>
  </si>
  <si>
    <t>Põlva</t>
  </si>
  <si>
    <t>Pärnu</t>
  </si>
  <si>
    <t>Rapla</t>
  </si>
  <si>
    <t>Saare</t>
  </si>
  <si>
    <t>Tartu</t>
  </si>
  <si>
    <t>Valga</t>
  </si>
  <si>
    <t>Viljandi</t>
  </si>
  <si>
    <t>Võru</t>
  </si>
  <si>
    <t>2023 (muutus)</t>
  </si>
  <si>
    <t>2024 (muutus)</t>
  </si>
  <si>
    <t>1 2020+</t>
  </si>
  <si>
    <t>muutus</t>
  </si>
  <si>
    <t>Võlamäär (jääb laekumata)</t>
  </si>
  <si>
    <t>-</t>
  </si>
  <si>
    <t>tusa_kood</t>
  </si>
  <si>
    <t>(blank)</t>
  </si>
  <si>
    <t>Võlad</t>
  </si>
  <si>
    <t>Täida rohelisega ruudud:</t>
  </si>
  <si>
    <t>Faili kasutusotstarve</t>
  </si>
  <si>
    <t>Kuidas kasutada</t>
  </si>
  <si>
    <t>Lehel "arvestus" tuleb lahtris B2 valida kohalik omavalitsus.</t>
  </si>
  <si>
    <t>Tabel ei elimineeri andmetest välja ühekordseid laekumisi. Seetõttu oleks väga soovitatav kohalikul omavalitsused jälgida ka VMS tabelitest makseliigiti laekumisi, et selliseid laekumisi tuvastada ning prognoosi vastavalt kohendada (st baasalust vähendada, kui ei saa eeldada, et see ühekordne laekumine ka järgnevatel aastatel tuleb).</t>
  </si>
  <si>
    <t>https://agri.ee/regionaalareng-planeeringud/kohalikud-omavalitsused/finantskorraldus#finantsulevaated</t>
  </si>
  <si>
    <t>Otsi lehelt välja fail: Väljamaksete andmete graafikud. Ühekordsetest erakorralistest laekumistest võib anda vihjed seal olevad graafikud või siis peidetud lehe"KOV" tululiigiti andmete uurimine.</t>
  </si>
  <si>
    <t>Näide tõenäolisest erakorralisest ühekordsest laekumisest:</t>
  </si>
  <si>
    <t>Arvestustabelis on näha, et algandmete pealt arvutatud tulumaks ja tegelik tulumaks ei lähe täpselt kokku. Keskmine aastane erinevus kõigi KOV-de peale kokku on ca 0,1%. Põhjus on selles, et tabeli arvestusi ei tehta reaalajas  maksuandmete alusel. Excelis on mingi konkreetse hetke seisuga tehtud andmete väljavõte, mis ei muutu, aga maksuandmetes teevad ettevõtted edasi pidevaid muudatusi, mis mõjutavad maksulaekumisi. Eelmiste aastate andmeid VMS exceli tabelites ei uuendata. Jooksva aasta andmeid uuendatakse ka tagant järgi, üldjuhul suurenemise suunas. Arvutustes on jagatud VMS andmed kaheks olenevalt mis need olid esialgsena ja kuidas need on hilisematel kuudel muutunud.</t>
  </si>
  <si>
    <t>Võlgadest on ülevaade perioodi lõpu saldona. Võlasaldo vähenemine ei pruugi tähendada maksulaekumist, vaid tegemist võib olla ka maha kantud võlaga (eriti eelnevate aastate võlasaldode muutumisel).</t>
  </si>
  <si>
    <t>Pensioni saajad</t>
  </si>
  <si>
    <t>Maksumaksjate KUU KESKMISE TULU muutus (%)</t>
  </si>
  <si>
    <t>Tulu SAAJATE ARVU muutus (%)</t>
  </si>
  <si>
    <t>VMS parandus</t>
  </si>
  <si>
    <t>Aadressita isikute tulumaks</t>
  </si>
  <si>
    <t>1 2021+</t>
  </si>
  <si>
    <t>2025 (muutus)</t>
  </si>
  <si>
    <t>Pensionitulu 2025</t>
  </si>
  <si>
    <t>Pensionisaajate arv 2025</t>
  </si>
  <si>
    <t>Keskmine pension 2025</t>
  </si>
  <si>
    <t>Pensionitulu 1-12</t>
  </si>
  <si>
    <t>1 2022+</t>
  </si>
  <si>
    <t>Esialgse prognoosi saamiseks täida/muuda rohelised lahtrid (sisesta muutuse % võrreldes eelmise eelarveaastaga). Arvesta, et kõik tulumaks ei laeku, sest ettevõtetel tekib ka võlgnevusi. Rohelisi lahtreid üle vaatamata ei kohandu prognoos vastavaks kohapealsetele oludele.</t>
  </si>
  <si>
    <t>Pensionitulu muutus</t>
  </si>
  <si>
    <t>Tulusaajate arv</t>
  </si>
  <si>
    <t>keskmine</t>
  </si>
  <si>
    <t>Isikute brutotulu (TSD esialgne)</t>
  </si>
  <si>
    <t>KOV tulumaksumäär</t>
  </si>
  <si>
    <t>Pensionitulust</t>
  </si>
  <si>
    <t>Vana perioodi VMS muutus</t>
  </si>
  <si>
    <t>Aadressita isikutelt</t>
  </si>
  <si>
    <t>Tegelik laekumine</t>
  </si>
  <si>
    <t>KOKKU arvestuslik laekumine</t>
  </si>
  <si>
    <t>Erinevus tegelik vs arvestuslik (eurot)</t>
  </si>
  <si>
    <t>Erinevus tegelik vs arvestuslik (%)</t>
  </si>
  <si>
    <t>ALGANDMED</t>
  </si>
  <si>
    <t>Pensionitulu saajate muutus</t>
  </si>
  <si>
    <t>Keskmise pensioni muutus</t>
  </si>
  <si>
    <t>Keskmise muu tulu muutus</t>
  </si>
  <si>
    <t>Tulumaksu laekumise arvestus kuuliselt</t>
  </si>
  <si>
    <t>Reaalajas algandmete uuendust tabelis ei toimu. Kuna arvestus ei võta arvesse deklaratsioonide tagasiulatuvat muutust või võlgade maha kandmist jms, siis võivad tekkiva (üldjuhul väikesed) vahed võrreldes tegeliku tulumaksu ülekandega.</t>
  </si>
  <si>
    <t>Täpsemate analüüside tegemiseks on võimalik kasvuprotsendi asemel sisestada ka maksumaksjate arvusid või muuta nende keskmist sissetulekut ka tabelites, mis algavad rida 41 ja 57. Muuda üksnes siniseid numbreid.</t>
  </si>
  <si>
    <t>Palga ja muu tulu saajad</t>
  </si>
  <si>
    <t>Palk ja muu tulu</t>
  </si>
  <si>
    <t>Palgalt ja muult tulult</t>
  </si>
  <si>
    <t>Palga ja muu tulu muutus</t>
  </si>
  <si>
    <t>Palga ja muu tulu</t>
  </si>
  <si>
    <t>Palga ja muu tulu saajate muutus</t>
  </si>
  <si>
    <t>Palgalt ja muust tulust (algne VMS)</t>
  </si>
  <si>
    <t>Palgalt ja muult tulult (algne VMS)</t>
  </si>
  <si>
    <t>Kui omavalitsus rohelisi lahtreid kohapealsetele oludele vastavaks ei kohenda, siis tulemus saab olema selle võrra teistsugune.</t>
  </si>
  <si>
    <t>Pensionitulu (Eesti riiklik pension)</t>
  </si>
  <si>
    <t>Pensionitulu 2024dets-2025nov</t>
  </si>
  <si>
    <t xml:space="preserve">Informatiivsena on esitatud ka, et milline on olnud täiendava KOV tulumaksu määrade muutmise (11,89%-&gt;11,29%; 2,5%-&gt;5,5%) mõju KOV tulumaksu laekumisele 2025. aastal. </t>
  </si>
  <si>
    <t>Aadressita pensionitulu lisa</t>
  </si>
  <si>
    <t>Aadressita isikute muu tulu lisa</t>
  </si>
  <si>
    <t>Aadressita isikute pensionitulu lisa</t>
  </si>
  <si>
    <t>2026 (muutus)</t>
  </si>
  <si>
    <t xml:space="preserve">Fail võimaldab saada ülevaadet peamistest teguritest, mis kohaliku omavalitsuse üksuse tulumaksu laekumise määrab, ning KOV-il koostada selle alusel kohaliku omavalitsuse 2026. aasta tulumaksu prognoosi. </t>
  </si>
  <si>
    <t>1 2023+</t>
  </si>
  <si>
    <t>Kood</t>
  </si>
  <si>
    <t>Varasema perioodi VMS muutus: Kogu VMS muutus lahutada viimase kuu muutus (VMS algne lehel andmed).</t>
  </si>
  <si>
    <t>Pensionitulu 2026</t>
  </si>
  <si>
    <t>Pensionisaajate arv 2026</t>
  </si>
  <si>
    <t>Keskmine pension 2026</t>
  </si>
  <si>
    <t>2026-2027</t>
  </si>
  <si>
    <t>kasv %</t>
  </si>
  <si>
    <t>Tulumaksu laekumise arvestus</t>
  </si>
  <si>
    <t>Kuu</t>
  </si>
  <si>
    <t>eurodes</t>
  </si>
  <si>
    <t>2026 veb-aug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</si>
</sst>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00"/>
  </numFmts>
  <fonts count="19" x14ac:knownFonts="1">
    <font>
      <sz val="11"/>
      <color theme="1"/>
      <name val="Aptos Narrow"/>
      <family val="2"/>
      <charset val="186"/>
      <scheme val="minor"/>
    </font>
    <font>
      <sz val="11"/>
      <color theme="1"/>
      <name val="Aptos Narrow"/>
      <family val="2"/>
      <charset val="186"/>
      <scheme val="minor"/>
    </font>
    <font>
      <b/>
      <sz val="11"/>
      <color theme="1"/>
      <name val="Aptos Narrow"/>
      <family val="2"/>
      <scheme val="minor"/>
    </font>
    <font>
      <sz val="11"/>
      <color theme="4"/>
      <name val="Aptos Narrow"/>
      <family val="2"/>
      <charset val="186"/>
      <scheme val="minor"/>
    </font>
    <font>
      <b/>
      <sz val="11"/>
      <color theme="4"/>
      <name val="Aptos Narrow"/>
      <family val="2"/>
      <scheme val="minor"/>
    </font>
    <font>
      <b/>
      <sz val="8"/>
      <name val="Arial"/>
      <family val="2"/>
      <charset val="186"/>
    </font>
    <font>
      <sz val="10"/>
      <name val="Arial"/>
      <family val="2"/>
    </font>
    <font>
      <sz val="10"/>
      <name val="Arial"/>
      <family val="2"/>
      <charset val="186"/>
    </font>
    <font>
      <sz val="8"/>
      <color theme="1"/>
      <name val="Arial"/>
      <family val="2"/>
      <charset val="186"/>
    </font>
    <font>
      <b/>
      <sz val="8"/>
      <color theme="1"/>
      <name val="Arial"/>
      <family val="2"/>
      <charset val="186"/>
    </font>
    <font>
      <sz val="11"/>
      <name val="Aptos Narrow"/>
      <family val="2"/>
      <charset val="186"/>
      <scheme val="minor"/>
    </font>
    <font>
      <b/>
      <sz val="14"/>
      <color theme="1"/>
      <name val="Aptos Narrow"/>
      <family val="2"/>
      <scheme val="minor"/>
    </font>
    <font>
      <sz val="14"/>
      <color theme="1"/>
      <name val="Aptos Narrow"/>
      <family val="2"/>
      <scheme val="minor"/>
    </font>
    <font>
      <sz val="14"/>
      <color theme="1"/>
      <name val="Aptos Narrow"/>
      <family val="2"/>
      <charset val="186"/>
      <scheme val="minor"/>
    </font>
    <font>
      <u/>
      <sz val="11"/>
      <color theme="10"/>
      <name val="Aptos Narrow"/>
      <family val="2"/>
      <charset val="186"/>
      <scheme val="minor"/>
    </font>
    <font>
      <u/>
      <sz val="14"/>
      <color theme="10"/>
      <name val="Aptos Narrow"/>
      <family val="2"/>
      <charset val="186"/>
      <scheme val="minor"/>
    </font>
    <font>
      <b/>
      <sz val="11"/>
      <color theme="0" tint="-0.34998626667073579"/>
      <name val="Aptos Narrow"/>
      <family val="2"/>
      <scheme val="minor"/>
    </font>
    <font>
      <sz val="11"/>
      <color theme="0" tint="-0.34998626667073579"/>
      <name val="Aptos Narrow"/>
      <family val="2"/>
      <scheme val="minor"/>
    </font>
    <font>
      <sz val="11"/>
      <color rgb="FFFF0000"/>
      <name val="Aptos Narrow"/>
      <family val="2"/>
      <charset val="186"/>
      <scheme val="minor"/>
    </font>
  </fonts>
  <fills count="5">
    <fill>
      <patternFill patternType="none"/>
    </fill>
    <fill>
      <patternFill patternType="gray125"/>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8"/>
      </left>
      <right/>
      <top/>
      <bottom/>
      <diagonal/>
    </border>
  </borders>
  <cellStyleXfs count="5">
    <xf numFmtId="0" fontId="0" fillId="0" borderId="0"/>
    <xf numFmtId="9" fontId="1" fillId="0" borderId="0" applyFont="0" applyFill="0" applyBorder="0" applyAlignment="0" applyProtection="0"/>
    <xf numFmtId="0" fontId="1" fillId="0" borderId="0"/>
    <xf numFmtId="0" fontId="6" fillId="0" borderId="0"/>
    <xf numFmtId="0" fontId="14" fillId="0" borderId="0" applyNumberFormat="0" applyFill="0" applyBorder="0" applyAlignment="0" applyProtection="0"/>
  </cellStyleXfs>
  <cellXfs count="78">
    <xf numFmtId="0" fontId="0" fillId="0" borderId="0" xfId="0"/>
    <xf numFmtId="0" fontId="2" fillId="0" borderId="0" xfId="0" applyFont="1"/>
    <xf numFmtId="0" fontId="2" fillId="0" borderId="0" xfId="0" applyFont="1" applyAlignment="1">
      <alignment horizontal="center"/>
    </xf>
    <xf numFmtId="164" fontId="0" fillId="2" borderId="0" xfId="0" applyNumberFormat="1" applyFill="1"/>
    <xf numFmtId="3" fontId="0" fillId="0" borderId="0" xfId="0" applyNumberFormat="1"/>
    <xf numFmtId="3" fontId="3" fillId="0" borderId="0" xfId="0" applyNumberFormat="1" applyFont="1"/>
    <xf numFmtId="3" fontId="2" fillId="0" borderId="0" xfId="0" applyNumberFormat="1" applyFont="1"/>
    <xf numFmtId="164" fontId="0" fillId="0" borderId="0" xfId="1" applyNumberFormat="1" applyFont="1"/>
    <xf numFmtId="10" fontId="0" fillId="0" borderId="0" xfId="0" applyNumberFormat="1"/>
    <xf numFmtId="1" fontId="0" fillId="0" borderId="0" xfId="0" applyNumberFormat="1"/>
    <xf numFmtId="10" fontId="0" fillId="0" borderId="0" xfId="1" applyNumberFormat="1" applyFont="1"/>
    <xf numFmtId="1" fontId="2" fillId="0" borderId="0" xfId="0" applyNumberFormat="1" applyFont="1"/>
    <xf numFmtId="0" fontId="2" fillId="2" borderId="0" xfId="0" applyFont="1" applyFill="1"/>
    <xf numFmtId="0" fontId="6" fillId="0" borderId="0" xfId="3"/>
    <xf numFmtId="0" fontId="6" fillId="3" borderId="1" xfId="3" applyFill="1" applyBorder="1" applyAlignment="1">
      <alignment horizontal="center"/>
    </xf>
    <xf numFmtId="0" fontId="8" fillId="0" borderId="1" xfId="2" applyFont="1" applyBorder="1"/>
    <xf numFmtId="0" fontId="8" fillId="0" borderId="1" xfId="2" applyFont="1" applyBorder="1" applyAlignment="1">
      <alignment wrapText="1"/>
    </xf>
    <xf numFmtId="0" fontId="8" fillId="4" borderId="1" xfId="2" applyFont="1" applyFill="1" applyBorder="1" applyAlignment="1">
      <alignment wrapText="1"/>
    </xf>
    <xf numFmtId="0" fontId="8" fillId="0" borderId="1" xfId="2" applyFont="1" applyBorder="1" applyAlignment="1">
      <alignment vertical="top"/>
    </xf>
    <xf numFmtId="0" fontId="8" fillId="0" borderId="0" xfId="2" applyFont="1"/>
    <xf numFmtId="0" fontId="8" fillId="0" borderId="8" xfId="2" applyFont="1" applyBorder="1" applyAlignment="1">
      <alignment wrapText="1"/>
    </xf>
    <xf numFmtId="0" fontId="9" fillId="0" borderId="8" xfId="2" applyFont="1" applyBorder="1" applyAlignment="1">
      <alignment wrapText="1"/>
    </xf>
    <xf numFmtId="3" fontId="6" fillId="0" borderId="0" xfId="3" applyNumberFormat="1"/>
    <xf numFmtId="0" fontId="0" fillId="0" borderId="9" xfId="0" applyBorder="1"/>
    <xf numFmtId="0" fontId="2" fillId="4" borderId="0" xfId="0" applyFont="1" applyFill="1" applyAlignment="1">
      <alignment horizontal="center"/>
    </xf>
    <xf numFmtId="3" fontId="10" fillId="0" borderId="0" xfId="0" applyNumberFormat="1" applyFont="1"/>
    <xf numFmtId="9" fontId="0" fillId="0" borderId="0" xfId="1" applyFont="1" applyAlignment="1">
      <alignment horizontal="center"/>
    </xf>
    <xf numFmtId="0" fontId="7" fillId="0" borderId="1" xfId="3" applyFont="1" applyBorder="1" applyAlignment="1">
      <alignment horizontal="center"/>
    </xf>
    <xf numFmtId="0" fontId="6" fillId="0" borderId="1" xfId="3" applyBorder="1" applyAlignment="1">
      <alignment horizontal="center"/>
    </xf>
    <xf numFmtId="0" fontId="6" fillId="0" borderId="9" xfId="3" applyBorder="1"/>
    <xf numFmtId="0" fontId="8" fillId="0" borderId="0" xfId="2" applyFont="1" applyAlignment="1">
      <alignment wrapText="1"/>
    </xf>
    <xf numFmtId="0" fontId="2" fillId="4" borderId="0" xfId="0" applyFont="1" applyFill="1"/>
    <xf numFmtId="0" fontId="0" fillId="4" borderId="0" xfId="0" applyFill="1"/>
    <xf numFmtId="0" fontId="11" fillId="0" borderId="0" xfId="0" applyFont="1"/>
    <xf numFmtId="0" fontId="12" fillId="0" borderId="0" xfId="0" applyFont="1"/>
    <xf numFmtId="0" fontId="13" fillId="0" borderId="0" xfId="0" applyFont="1" applyAlignment="1">
      <alignment wrapText="1"/>
    </xf>
    <xf numFmtId="0" fontId="15" fillId="0" borderId="0" xfId="4" applyFont="1"/>
    <xf numFmtId="0" fontId="12" fillId="0" borderId="0" xfId="0" applyFont="1" applyAlignment="1">
      <alignment wrapText="1"/>
    </xf>
    <xf numFmtId="0" fontId="6" fillId="0" borderId="0" xfId="3" applyAlignment="1">
      <alignment horizontal="right"/>
    </xf>
    <xf numFmtId="164" fontId="0" fillId="0" borderId="0" xfId="0" applyNumberFormat="1"/>
    <xf numFmtId="16" fontId="0" fillId="0" borderId="0" xfId="0" applyNumberFormat="1"/>
    <xf numFmtId="164" fontId="2" fillId="0" borderId="0" xfId="1" applyNumberFormat="1" applyFont="1"/>
    <xf numFmtId="0" fontId="2" fillId="0" borderId="0" xfId="0" applyFont="1" applyAlignment="1">
      <alignment horizontal="center" vertical="center"/>
    </xf>
    <xf numFmtId="0" fontId="2" fillId="0" borderId="0" xfId="0" applyFont="1" applyAlignment="1">
      <alignment horizontal="right"/>
    </xf>
    <xf numFmtId="164" fontId="2" fillId="0" borderId="0" xfId="0" applyNumberFormat="1" applyFont="1"/>
    <xf numFmtId="0" fontId="0" fillId="0" borderId="0" xfId="0" applyAlignment="1">
      <alignment horizontal="right"/>
    </xf>
    <xf numFmtId="0" fontId="2" fillId="0" borderId="0" xfId="0" applyFont="1" applyAlignment="1">
      <alignment wrapText="1"/>
    </xf>
    <xf numFmtId="9" fontId="0" fillId="0" borderId="0" xfId="1" applyFont="1"/>
    <xf numFmtId="0" fontId="16" fillId="0" borderId="0" xfId="0" applyFont="1" applyAlignment="1">
      <alignment wrapText="1"/>
    </xf>
    <xf numFmtId="3" fontId="17" fillId="0" borderId="0" xfId="0" applyNumberFormat="1" applyFont="1"/>
    <xf numFmtId="9" fontId="17" fillId="0" borderId="0" xfId="1" applyFont="1"/>
    <xf numFmtId="3" fontId="16" fillId="0" borderId="0" xfId="0" applyNumberFormat="1" applyFont="1"/>
    <xf numFmtId="164" fontId="17" fillId="0" borderId="0" xfId="1" applyNumberFormat="1" applyFont="1"/>
    <xf numFmtId="0" fontId="18" fillId="0" borderId="0" xfId="0" applyFont="1"/>
    <xf numFmtId="0" fontId="4" fillId="0" borderId="0" xfId="0" applyFont="1"/>
    <xf numFmtId="3" fontId="18" fillId="0" borderId="0" xfId="0" applyNumberFormat="1" applyFont="1"/>
    <xf numFmtId="164" fontId="3" fillId="0" borderId="0" xfId="0" applyNumberFormat="1" applyFont="1"/>
    <xf numFmtId="165" fontId="0" fillId="0" borderId="0" xfId="0" applyNumberFormat="1"/>
    <xf numFmtId="165" fontId="3" fillId="0" borderId="0" xfId="0" applyNumberFormat="1" applyFont="1"/>
    <xf numFmtId="165" fontId="2" fillId="0" borderId="0" xfId="0" applyNumberFormat="1" applyFont="1"/>
    <xf numFmtId="165" fontId="10" fillId="0" borderId="0" xfId="0" applyNumberFormat="1" applyFont="1"/>
    <xf numFmtId="164" fontId="10" fillId="0" borderId="0" xfId="0" applyNumberFormat="1" applyFont="1"/>
    <xf numFmtId="0" fontId="2" fillId="0" borderId="0" xfId="0" applyFont="1" applyAlignment="1">
      <alignment horizontal="center"/>
    </xf>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7" fillId="0" borderId="1" xfId="3" applyFont="1" applyBorder="1" applyAlignment="1">
      <alignment horizontal="center"/>
    </xf>
    <xf numFmtId="0" fontId="6" fillId="0" borderId="1" xfId="3" applyBorder="1"/>
    <xf numFmtId="0" fontId="7" fillId="3" borderId="2" xfId="3" applyFont="1" applyFill="1" applyBorder="1" applyAlignment="1">
      <alignment horizontal="center"/>
    </xf>
    <xf numFmtId="0" fontId="6" fillId="0" borderId="3" xfId="3" applyBorder="1"/>
    <xf numFmtId="0" fontId="6" fillId="0" borderId="4" xfId="3" applyBorder="1"/>
    <xf numFmtId="0" fontId="6" fillId="0" borderId="5" xfId="3" applyBorder="1"/>
    <xf numFmtId="0" fontId="6" fillId="0" borderId="6" xfId="3" applyBorder="1"/>
    <xf numFmtId="0" fontId="6" fillId="0" borderId="7" xfId="3" applyBorder="1"/>
    <xf numFmtId="0" fontId="5" fillId="3" borderId="1" xfId="2" applyFont="1" applyFill="1" applyBorder="1" applyAlignment="1">
      <alignment horizontal="center" wrapText="1"/>
    </xf>
    <xf numFmtId="0" fontId="0" fillId="0" borderId="0" xfId="0" applyAlignment="1">
      <alignment horizontal="center"/>
    </xf>
    <xf numFmtId="0" fontId="6" fillId="3" borderId="2" xfId="3" applyFill="1" applyBorder="1" applyAlignment="1">
      <alignment horizontal="center"/>
    </xf>
  </cellXfs>
  <cellStyles count="5">
    <cellStyle name="Hyperlink" xfId="4" builtinId="8"/>
    <cellStyle name="Normal" xfId="0" builtinId="0"/>
    <cellStyle name="Normal 2" xfId="2" xr:uid="{D3977906-2EBA-4E9C-B3AC-53C0E4F44E1E}"/>
    <cellStyle name="Normal 3" xfId="3" xr:uid="{90DE079D-91A9-4D6D-BAAE-11971D82245E}"/>
    <cellStyle name="Percent" xfId="1" builtinId="5"/>
  </cellStyles>
  <dxfs count="0"/>
  <tableStyles count="1" defaultTableStyle="TableStyleMedium2" defaultPivotStyle="PivotStyleLight16">
    <tableStyle name="Table Style 1" pivot="0" count="0" xr9:uid="{EEEF30F2-1D95-4F9D-86D8-2F053D0A888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Pensionitulu saajaid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Arvestus!$C$48</c:f>
              <c:strCache>
                <c:ptCount val="1"/>
                <c:pt idx="0">
                  <c:v>2023</c:v>
                </c:pt>
              </c:strCache>
            </c:strRef>
          </c:tx>
          <c:spPr>
            <a:ln w="28575" cap="rnd">
              <a:solidFill>
                <a:schemeClr val="accent1"/>
              </a:solidFill>
              <a:round/>
            </a:ln>
            <a:effectLst/>
          </c:spPr>
          <c:marker>
            <c:symbol val="none"/>
          </c:marker>
          <c:val>
            <c:numRef>
              <c:f>Arvestus!$C$49:$C$60</c:f>
              <c:numCache>
                <c:formatCode>#,##0</c:formatCode>
                <c:ptCount val="12"/>
                <c:pt idx="0">
                  <c:v>309036</c:v>
                </c:pt>
                <c:pt idx="1">
                  <c:v>308789</c:v>
                </c:pt>
                <c:pt idx="2">
                  <c:v>309305</c:v>
                </c:pt>
                <c:pt idx="3">
                  <c:v>308868</c:v>
                </c:pt>
                <c:pt idx="4">
                  <c:v>308279</c:v>
                </c:pt>
                <c:pt idx="5">
                  <c:v>307800</c:v>
                </c:pt>
                <c:pt idx="6">
                  <c:v>307111</c:v>
                </c:pt>
                <c:pt idx="7">
                  <c:v>307502</c:v>
                </c:pt>
                <c:pt idx="8">
                  <c:v>308073</c:v>
                </c:pt>
                <c:pt idx="9">
                  <c:v>308712</c:v>
                </c:pt>
                <c:pt idx="10">
                  <c:v>308949</c:v>
                </c:pt>
                <c:pt idx="11">
                  <c:v>308924</c:v>
                </c:pt>
              </c:numCache>
            </c:numRef>
          </c:val>
          <c:smooth val="0"/>
          <c:extLst>
            <c:ext xmlns:c16="http://schemas.microsoft.com/office/drawing/2014/chart" uri="{C3380CC4-5D6E-409C-BE32-E72D297353CC}">
              <c16:uniqueId val="{00000000-A3B3-49B9-A97F-BB07551AA478}"/>
            </c:ext>
          </c:extLst>
        </c:ser>
        <c:ser>
          <c:idx val="1"/>
          <c:order val="1"/>
          <c:tx>
            <c:strRef>
              <c:f>Arvestus!$D$48</c:f>
              <c:strCache>
                <c:ptCount val="1"/>
                <c:pt idx="0">
                  <c:v>2024</c:v>
                </c:pt>
              </c:strCache>
            </c:strRef>
          </c:tx>
          <c:spPr>
            <a:ln w="28575" cap="rnd">
              <a:solidFill>
                <a:schemeClr val="accent2"/>
              </a:solidFill>
              <a:round/>
            </a:ln>
            <a:effectLst/>
          </c:spPr>
          <c:marker>
            <c:symbol val="none"/>
          </c:marker>
          <c:val>
            <c:numRef>
              <c:f>Arvestus!$D$49:$D$60</c:f>
              <c:numCache>
                <c:formatCode>#,##0</c:formatCode>
                <c:ptCount val="12"/>
                <c:pt idx="0">
                  <c:v>309372</c:v>
                </c:pt>
                <c:pt idx="1">
                  <c:v>309694</c:v>
                </c:pt>
                <c:pt idx="2">
                  <c:v>309895</c:v>
                </c:pt>
                <c:pt idx="3">
                  <c:v>310005</c:v>
                </c:pt>
                <c:pt idx="4">
                  <c:v>310523</c:v>
                </c:pt>
                <c:pt idx="5">
                  <c:v>310649</c:v>
                </c:pt>
                <c:pt idx="6">
                  <c:v>309747</c:v>
                </c:pt>
                <c:pt idx="7">
                  <c:v>309387</c:v>
                </c:pt>
                <c:pt idx="8">
                  <c:v>309417</c:v>
                </c:pt>
                <c:pt idx="9">
                  <c:v>309684</c:v>
                </c:pt>
                <c:pt idx="10">
                  <c:v>309750</c:v>
                </c:pt>
                <c:pt idx="11">
                  <c:v>309836</c:v>
                </c:pt>
              </c:numCache>
            </c:numRef>
          </c:val>
          <c:smooth val="0"/>
          <c:extLst>
            <c:ext xmlns:c16="http://schemas.microsoft.com/office/drawing/2014/chart" uri="{C3380CC4-5D6E-409C-BE32-E72D297353CC}">
              <c16:uniqueId val="{00000001-A3B3-49B9-A97F-BB07551AA478}"/>
            </c:ext>
          </c:extLst>
        </c:ser>
        <c:ser>
          <c:idx val="2"/>
          <c:order val="2"/>
          <c:tx>
            <c:strRef>
              <c:f>Arvestus!$E$48</c:f>
              <c:strCache>
                <c:ptCount val="1"/>
                <c:pt idx="0">
                  <c:v>2025</c:v>
                </c:pt>
              </c:strCache>
            </c:strRef>
          </c:tx>
          <c:spPr>
            <a:ln w="28575" cap="rnd">
              <a:solidFill>
                <a:schemeClr val="accent3"/>
              </a:solidFill>
              <a:round/>
            </a:ln>
            <a:effectLst/>
          </c:spPr>
          <c:marker>
            <c:symbol val="none"/>
          </c:marker>
          <c:val>
            <c:numRef>
              <c:f>Arvestus!$E$49:$E$60</c:f>
              <c:numCache>
                <c:formatCode>#,##0</c:formatCode>
                <c:ptCount val="12"/>
                <c:pt idx="0">
                  <c:v>310478</c:v>
                </c:pt>
                <c:pt idx="1">
                  <c:v>310627</c:v>
                </c:pt>
                <c:pt idx="2">
                  <c:v>311019</c:v>
                </c:pt>
                <c:pt idx="3">
                  <c:v>311224</c:v>
                </c:pt>
                <c:pt idx="4">
                  <c:v>311496</c:v>
                </c:pt>
                <c:pt idx="5">
                  <c:v>311561</c:v>
                </c:pt>
                <c:pt idx="6">
                  <c:v>311437</c:v>
                </c:pt>
                <c:pt idx="7">
                  <c:v>311606</c:v>
                </c:pt>
                <c:pt idx="8">
                  <c:v>312244</c:v>
                </c:pt>
                <c:pt idx="9">
                  <c:v>312172</c:v>
                </c:pt>
                <c:pt idx="10">
                  <c:v>311648</c:v>
                </c:pt>
                <c:pt idx="11">
                  <c:v>311929</c:v>
                </c:pt>
              </c:numCache>
            </c:numRef>
          </c:val>
          <c:smooth val="0"/>
          <c:extLst>
            <c:ext xmlns:c16="http://schemas.microsoft.com/office/drawing/2014/chart" uri="{C3380CC4-5D6E-409C-BE32-E72D297353CC}">
              <c16:uniqueId val="{00000002-A3B3-49B9-A97F-BB07551AA478}"/>
            </c:ext>
          </c:extLst>
        </c:ser>
        <c:ser>
          <c:idx val="3"/>
          <c:order val="3"/>
          <c:tx>
            <c:strRef>
              <c:f>Arvestus!$F$48</c:f>
              <c:strCache>
                <c:ptCount val="1"/>
                <c:pt idx="0">
                  <c:v>2026</c:v>
                </c:pt>
              </c:strCache>
            </c:strRef>
          </c:tx>
          <c:spPr>
            <a:ln w="28575" cap="rnd">
              <a:solidFill>
                <a:schemeClr val="accent4"/>
              </a:solidFill>
              <a:round/>
            </a:ln>
            <a:effectLst/>
          </c:spPr>
          <c:marker>
            <c:symbol val="none"/>
          </c:marker>
          <c:val>
            <c:numRef>
              <c:f>Arvestus!$F$49:$F$60</c:f>
              <c:numCache>
                <c:formatCode>#,##0</c:formatCode>
                <c:ptCount val="12"/>
                <c:pt idx="0">
                  <c:v>311936</c:v>
                </c:pt>
                <c:pt idx="1">
                  <c:v>311728</c:v>
                </c:pt>
                <c:pt idx="2">
                  <c:v>311618</c:v>
                </c:pt>
                <c:pt idx="3">
                  <c:v>311988</c:v>
                </c:pt>
                <c:pt idx="4">
                  <c:v>312156</c:v>
                </c:pt>
                <c:pt idx="5">
                  <c:v>312357</c:v>
                </c:pt>
                <c:pt idx="6">
                  <c:v>312203</c:v>
                </c:pt>
                <c:pt idx="7">
                  <c:v>312378</c:v>
                </c:pt>
                <c:pt idx="8">
                  <c:v>313111.45314784645</c:v>
                </c:pt>
                <c:pt idx="9">
                  <c:v>313039.25312278065</c:v>
                </c:pt>
                <c:pt idx="10">
                  <c:v>312513.79738480179</c:v>
                </c:pt>
                <c:pt idx="11">
                  <c:v>312795.57803818356</c:v>
                </c:pt>
              </c:numCache>
            </c:numRef>
          </c:val>
          <c:smooth val="0"/>
          <c:extLst>
            <c:ext xmlns:c16="http://schemas.microsoft.com/office/drawing/2014/chart" uri="{C3380CC4-5D6E-409C-BE32-E72D297353CC}">
              <c16:uniqueId val="{00000000-D1F8-42F9-B70B-4CBA9254CEAA}"/>
            </c:ext>
          </c:extLst>
        </c:ser>
        <c:ser>
          <c:idx val="4"/>
          <c:order val="4"/>
          <c:tx>
            <c:strRef>
              <c:f>Arvestus!$G$48</c:f>
              <c:strCache>
                <c:ptCount val="1"/>
                <c:pt idx="0">
                  <c:v>2027</c:v>
                </c:pt>
              </c:strCache>
            </c:strRef>
          </c:tx>
          <c:spPr>
            <a:ln w="28575" cap="rnd">
              <a:solidFill>
                <a:schemeClr val="accent5"/>
              </a:solidFill>
              <a:round/>
            </a:ln>
            <a:effectLst/>
          </c:spPr>
          <c:marker>
            <c:symbol val="none"/>
          </c:marker>
          <c:val>
            <c:numRef>
              <c:f>Arvestus!$G$49:$G$60</c:f>
              <c:numCache>
                <c:formatCode>#,##0</c:formatCode>
                <c:ptCount val="12"/>
                <c:pt idx="0">
                  <c:v>312178.72548506496</c:v>
                </c:pt>
                <c:pt idx="1">
                  <c:v>311970.56363487488</c:v>
                </c:pt>
                <c:pt idx="2">
                  <c:v>311860.47804102435</c:v>
                </c:pt>
                <c:pt idx="3">
                  <c:v>312230.76594761253</c:v>
                </c:pt>
                <c:pt idx="4">
                  <c:v>312398.89667276602</c:v>
                </c:pt>
                <c:pt idx="5">
                  <c:v>312600.05307607469</c:v>
                </c:pt>
                <c:pt idx="6">
                  <c:v>312445.93324468401</c:v>
                </c:pt>
                <c:pt idx="7">
                  <c:v>312621.06941671891</c:v>
                </c:pt>
                <c:pt idx="8">
                  <c:v>313355.0932834663</c:v>
                </c:pt>
                <c:pt idx="9">
                  <c:v>313282.83707769</c:v>
                </c:pt>
                <c:pt idx="10">
                  <c:v>312756.97246898484</c:v>
                </c:pt>
                <c:pt idx="11">
                  <c:v>313038.97238319507</c:v>
                </c:pt>
              </c:numCache>
            </c:numRef>
          </c:val>
          <c:smooth val="0"/>
          <c:extLst>
            <c:ext xmlns:c16="http://schemas.microsoft.com/office/drawing/2014/chart" uri="{C3380CC4-5D6E-409C-BE32-E72D297353CC}">
              <c16:uniqueId val="{00000000-D049-45EC-9503-9E2E40CD2CAB}"/>
            </c:ext>
          </c:extLst>
        </c:ser>
        <c:dLbls>
          <c:showLegendKey val="0"/>
          <c:showVal val="0"/>
          <c:showCatName val="0"/>
          <c:showSerName val="0"/>
          <c:showPercent val="0"/>
          <c:showBubbleSize val="0"/>
        </c:dLbls>
        <c:smooth val="0"/>
        <c:axId val="1385740383"/>
        <c:axId val="1385740863"/>
      </c:lineChart>
      <c:catAx>
        <c:axId val="13857403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863"/>
        <c:crosses val="autoZero"/>
        <c:auto val="1"/>
        <c:lblAlgn val="ctr"/>
        <c:lblOffset val="100"/>
        <c:noMultiLvlLbl val="0"/>
      </c:catAx>
      <c:valAx>
        <c:axId val="1385740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Muu tulu saajaid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Arvestus!$H$48</c:f>
              <c:strCache>
                <c:ptCount val="1"/>
                <c:pt idx="0">
                  <c:v>2023</c:v>
                </c:pt>
              </c:strCache>
            </c:strRef>
          </c:tx>
          <c:spPr>
            <a:ln w="28575" cap="rnd">
              <a:solidFill>
                <a:schemeClr val="accent1"/>
              </a:solidFill>
              <a:round/>
            </a:ln>
            <a:effectLst/>
          </c:spPr>
          <c:marker>
            <c:symbol val="none"/>
          </c:marker>
          <c:val>
            <c:numRef>
              <c:f>Arvestus!$H$49:$H$60</c:f>
              <c:numCache>
                <c:formatCode>#,##0</c:formatCode>
                <c:ptCount val="12"/>
                <c:pt idx="0">
                  <c:v>637855</c:v>
                </c:pt>
                <c:pt idx="1">
                  <c:v>638830</c:v>
                </c:pt>
                <c:pt idx="2">
                  <c:v>641156</c:v>
                </c:pt>
                <c:pt idx="3">
                  <c:v>640755</c:v>
                </c:pt>
                <c:pt idx="4">
                  <c:v>643871</c:v>
                </c:pt>
                <c:pt idx="5">
                  <c:v>648060</c:v>
                </c:pt>
                <c:pt idx="6">
                  <c:v>647491</c:v>
                </c:pt>
                <c:pt idx="7">
                  <c:v>647397</c:v>
                </c:pt>
                <c:pt idx="8">
                  <c:v>645548</c:v>
                </c:pt>
                <c:pt idx="9">
                  <c:v>643683</c:v>
                </c:pt>
                <c:pt idx="10">
                  <c:v>641369</c:v>
                </c:pt>
                <c:pt idx="11">
                  <c:v>647820</c:v>
                </c:pt>
              </c:numCache>
            </c:numRef>
          </c:val>
          <c:smooth val="0"/>
          <c:extLst>
            <c:ext xmlns:c16="http://schemas.microsoft.com/office/drawing/2014/chart" uri="{C3380CC4-5D6E-409C-BE32-E72D297353CC}">
              <c16:uniqueId val="{00000000-6D2D-44FC-97DF-09D916A77A75}"/>
            </c:ext>
          </c:extLst>
        </c:ser>
        <c:ser>
          <c:idx val="1"/>
          <c:order val="1"/>
          <c:tx>
            <c:strRef>
              <c:f>Arvestus!$I$48</c:f>
              <c:strCache>
                <c:ptCount val="1"/>
                <c:pt idx="0">
                  <c:v>2024</c:v>
                </c:pt>
              </c:strCache>
            </c:strRef>
          </c:tx>
          <c:spPr>
            <a:ln w="28575" cap="rnd">
              <a:solidFill>
                <a:schemeClr val="accent2"/>
              </a:solidFill>
              <a:round/>
            </a:ln>
            <a:effectLst/>
          </c:spPr>
          <c:marker>
            <c:symbol val="none"/>
          </c:marker>
          <c:val>
            <c:numRef>
              <c:f>Arvestus!$I$49:$I$60</c:f>
              <c:numCache>
                <c:formatCode>#,##0</c:formatCode>
                <c:ptCount val="12"/>
                <c:pt idx="0">
                  <c:v>636012</c:v>
                </c:pt>
                <c:pt idx="1">
                  <c:v>635158</c:v>
                </c:pt>
                <c:pt idx="2">
                  <c:v>635578</c:v>
                </c:pt>
                <c:pt idx="3">
                  <c:v>637253</c:v>
                </c:pt>
                <c:pt idx="4">
                  <c:v>638962</c:v>
                </c:pt>
                <c:pt idx="5">
                  <c:v>642732</c:v>
                </c:pt>
                <c:pt idx="6">
                  <c:v>644422</c:v>
                </c:pt>
                <c:pt idx="7">
                  <c:v>641891</c:v>
                </c:pt>
                <c:pt idx="8">
                  <c:v>641733</c:v>
                </c:pt>
                <c:pt idx="9">
                  <c:v>640065</c:v>
                </c:pt>
                <c:pt idx="10">
                  <c:v>638352</c:v>
                </c:pt>
                <c:pt idx="11">
                  <c:v>645889</c:v>
                </c:pt>
              </c:numCache>
            </c:numRef>
          </c:val>
          <c:smooth val="0"/>
          <c:extLst>
            <c:ext xmlns:c16="http://schemas.microsoft.com/office/drawing/2014/chart" uri="{C3380CC4-5D6E-409C-BE32-E72D297353CC}">
              <c16:uniqueId val="{00000001-6D2D-44FC-97DF-09D916A77A75}"/>
            </c:ext>
          </c:extLst>
        </c:ser>
        <c:ser>
          <c:idx val="2"/>
          <c:order val="2"/>
          <c:tx>
            <c:strRef>
              <c:f>Arvestus!$J$48</c:f>
              <c:strCache>
                <c:ptCount val="1"/>
                <c:pt idx="0">
                  <c:v>2025</c:v>
                </c:pt>
              </c:strCache>
            </c:strRef>
          </c:tx>
          <c:spPr>
            <a:ln w="28575" cap="rnd">
              <a:solidFill>
                <a:schemeClr val="accent3"/>
              </a:solidFill>
              <a:round/>
            </a:ln>
            <a:effectLst/>
          </c:spPr>
          <c:marker>
            <c:symbol val="none"/>
          </c:marker>
          <c:val>
            <c:numRef>
              <c:f>Arvestus!$J$49:$J$60</c:f>
              <c:numCache>
                <c:formatCode>#,##0</c:formatCode>
                <c:ptCount val="12"/>
                <c:pt idx="0">
                  <c:v>626179</c:v>
                </c:pt>
                <c:pt idx="1">
                  <c:v>630309</c:v>
                </c:pt>
                <c:pt idx="2">
                  <c:v>631955</c:v>
                </c:pt>
                <c:pt idx="3">
                  <c:v>633802</c:v>
                </c:pt>
                <c:pt idx="4">
                  <c:v>636055</c:v>
                </c:pt>
                <c:pt idx="5">
                  <c:v>640595</c:v>
                </c:pt>
                <c:pt idx="6">
                  <c:v>641113</c:v>
                </c:pt>
                <c:pt idx="7">
                  <c:v>639796</c:v>
                </c:pt>
                <c:pt idx="8">
                  <c:v>639853</c:v>
                </c:pt>
                <c:pt idx="9">
                  <c:v>638162</c:v>
                </c:pt>
                <c:pt idx="10">
                  <c:v>635704</c:v>
                </c:pt>
                <c:pt idx="11">
                  <c:v>644368</c:v>
                </c:pt>
              </c:numCache>
            </c:numRef>
          </c:val>
          <c:smooth val="0"/>
          <c:extLst>
            <c:ext xmlns:c16="http://schemas.microsoft.com/office/drawing/2014/chart" uri="{C3380CC4-5D6E-409C-BE32-E72D297353CC}">
              <c16:uniqueId val="{00000002-6D2D-44FC-97DF-09D916A77A75}"/>
            </c:ext>
          </c:extLst>
        </c:ser>
        <c:ser>
          <c:idx val="3"/>
          <c:order val="3"/>
          <c:tx>
            <c:strRef>
              <c:f>Arvestus!$K$48</c:f>
              <c:strCache>
                <c:ptCount val="1"/>
                <c:pt idx="0">
                  <c:v>2026</c:v>
                </c:pt>
              </c:strCache>
            </c:strRef>
          </c:tx>
          <c:spPr>
            <a:ln w="28575" cap="rnd">
              <a:solidFill>
                <a:schemeClr val="accent4"/>
              </a:solidFill>
              <a:round/>
            </a:ln>
            <a:effectLst/>
          </c:spPr>
          <c:marker>
            <c:symbol val="none"/>
          </c:marker>
          <c:val>
            <c:numRef>
              <c:f>Arvestus!$K$49:$K$60</c:f>
              <c:numCache>
                <c:formatCode>#,##0</c:formatCode>
                <c:ptCount val="12"/>
                <c:pt idx="0">
                  <c:v>631227</c:v>
                </c:pt>
                <c:pt idx="1">
                  <c:v>631913</c:v>
                </c:pt>
                <c:pt idx="2">
                  <c:v>635487</c:v>
                </c:pt>
                <c:pt idx="3">
                  <c:v>637737</c:v>
                </c:pt>
                <c:pt idx="4">
                  <c:v>639562</c:v>
                </c:pt>
                <c:pt idx="5">
                  <c:v>646772</c:v>
                </c:pt>
                <c:pt idx="6">
                  <c:v>647175</c:v>
                </c:pt>
                <c:pt idx="7">
                  <c:v>644004</c:v>
                </c:pt>
                <c:pt idx="8">
                  <c:v>644023.02628757479</c:v>
                </c:pt>
                <c:pt idx="9">
                  <c:v>642321.00576496683</c:v>
                </c:pt>
                <c:pt idx="10">
                  <c:v>639846.98657834914</c:v>
                </c:pt>
                <c:pt idx="11">
                  <c:v>648567.45127845299</c:v>
                </c:pt>
              </c:numCache>
            </c:numRef>
          </c:val>
          <c:smooth val="0"/>
          <c:extLst>
            <c:ext xmlns:c16="http://schemas.microsoft.com/office/drawing/2014/chart" uri="{C3380CC4-5D6E-409C-BE32-E72D297353CC}">
              <c16:uniqueId val="{00000000-CFD1-45E4-9045-CF281AF4285F}"/>
            </c:ext>
          </c:extLst>
        </c:ser>
        <c:ser>
          <c:idx val="4"/>
          <c:order val="4"/>
          <c:tx>
            <c:strRef>
              <c:f>Arvestus!$L$48</c:f>
              <c:strCache>
                <c:ptCount val="1"/>
                <c:pt idx="0">
                  <c:v>2027</c:v>
                </c:pt>
              </c:strCache>
            </c:strRef>
          </c:tx>
          <c:spPr>
            <a:ln w="28575" cap="rnd">
              <a:solidFill>
                <a:schemeClr val="accent5"/>
              </a:solidFill>
              <a:round/>
            </a:ln>
            <a:effectLst/>
          </c:spPr>
          <c:marker>
            <c:symbol val="none"/>
          </c:marker>
          <c:val>
            <c:numRef>
              <c:f>Arvestus!$L$49:$L$60</c:f>
              <c:numCache>
                <c:formatCode>#,##0</c:formatCode>
                <c:ptCount val="12"/>
                <c:pt idx="0">
                  <c:v>635340.80923966435</c:v>
                </c:pt>
                <c:pt idx="1">
                  <c:v>636031.28001347219</c:v>
                </c:pt>
                <c:pt idx="2">
                  <c:v>639628.57235398132</c:v>
                </c:pt>
                <c:pt idx="3">
                  <c:v>641893.23597069806</c:v>
                </c:pt>
                <c:pt idx="4">
                  <c:v>643730.12979314604</c:v>
                </c:pt>
                <c:pt idx="5">
                  <c:v>650987.11853826942</c:v>
                </c:pt>
                <c:pt idx="6">
                  <c:v>651392.7449549525</c:v>
                </c:pt>
                <c:pt idx="7">
                  <c:v>648201.07903112634</c:v>
                </c:pt>
                <c:pt idx="8">
                  <c:v>648220.22931611829</c:v>
                </c:pt>
                <c:pt idx="9">
                  <c:v>646507.11644836038</c:v>
                </c:pt>
                <c:pt idx="10">
                  <c:v>644016.97367547487</c:v>
                </c:pt>
                <c:pt idx="11">
                  <c:v>652794.27106533607</c:v>
                </c:pt>
              </c:numCache>
            </c:numRef>
          </c:val>
          <c:smooth val="0"/>
          <c:extLst>
            <c:ext xmlns:c16="http://schemas.microsoft.com/office/drawing/2014/chart" uri="{C3380CC4-5D6E-409C-BE32-E72D297353CC}">
              <c16:uniqueId val="{00000000-A538-40ED-806E-F0A00AF2821E}"/>
            </c:ext>
          </c:extLst>
        </c:ser>
        <c:dLbls>
          <c:showLegendKey val="0"/>
          <c:showVal val="0"/>
          <c:showCatName val="0"/>
          <c:showSerName val="0"/>
          <c:showPercent val="0"/>
          <c:showBubbleSize val="0"/>
        </c:dLbls>
        <c:smooth val="0"/>
        <c:axId val="1385740383"/>
        <c:axId val="1385740863"/>
      </c:lineChart>
      <c:catAx>
        <c:axId val="13857403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863"/>
        <c:crosses val="autoZero"/>
        <c:auto val="1"/>
        <c:lblAlgn val="ctr"/>
        <c:lblOffset val="100"/>
        <c:noMultiLvlLbl val="0"/>
      </c:catAx>
      <c:valAx>
        <c:axId val="1385740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Keskmine pension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Arvestus!$C$64</c:f>
              <c:strCache>
                <c:ptCount val="1"/>
                <c:pt idx="0">
                  <c:v>2023</c:v>
                </c:pt>
              </c:strCache>
            </c:strRef>
          </c:tx>
          <c:spPr>
            <a:ln w="28575" cap="rnd">
              <a:solidFill>
                <a:schemeClr val="accent1"/>
              </a:solidFill>
              <a:round/>
            </a:ln>
            <a:effectLst/>
          </c:spPr>
          <c:marker>
            <c:symbol val="none"/>
          </c:marker>
          <c:val>
            <c:numRef>
              <c:f>Arvestus!$C$65:$C$76</c:f>
              <c:numCache>
                <c:formatCode>#,##0</c:formatCode>
                <c:ptCount val="12"/>
                <c:pt idx="0">
                  <c:v>627.63199400717076</c:v>
                </c:pt>
                <c:pt idx="1">
                  <c:v>627.44832115133636</c:v>
                </c:pt>
                <c:pt idx="2">
                  <c:v>627.40284036792184</c:v>
                </c:pt>
                <c:pt idx="3">
                  <c:v>715.15476268179304</c:v>
                </c:pt>
                <c:pt idx="4">
                  <c:v>714.84264198988592</c:v>
                </c:pt>
                <c:pt idx="5">
                  <c:v>714.93892069525657</c:v>
                </c:pt>
                <c:pt idx="6">
                  <c:v>715.5198521055903</c:v>
                </c:pt>
                <c:pt idx="7">
                  <c:v>715.51903034777013</c:v>
                </c:pt>
                <c:pt idx="8">
                  <c:v>715.51220983338374</c:v>
                </c:pt>
                <c:pt idx="9">
                  <c:v>715.32665192801051</c:v>
                </c:pt>
                <c:pt idx="10">
                  <c:v>715.14138184619458</c:v>
                </c:pt>
                <c:pt idx="11">
                  <c:v>715.3690616138598</c:v>
                </c:pt>
              </c:numCache>
            </c:numRef>
          </c:val>
          <c:smooth val="0"/>
          <c:extLst>
            <c:ext xmlns:c16="http://schemas.microsoft.com/office/drawing/2014/chart" uri="{C3380CC4-5D6E-409C-BE32-E72D297353CC}">
              <c16:uniqueId val="{00000000-A038-46D9-AABD-A9A6D271142B}"/>
            </c:ext>
          </c:extLst>
        </c:ser>
        <c:ser>
          <c:idx val="1"/>
          <c:order val="1"/>
          <c:tx>
            <c:strRef>
              <c:f>Arvestus!$D$64</c:f>
              <c:strCache>
                <c:ptCount val="1"/>
                <c:pt idx="0">
                  <c:v>2024</c:v>
                </c:pt>
              </c:strCache>
            </c:strRef>
          </c:tx>
          <c:spPr>
            <a:ln w="28575" cap="rnd">
              <a:solidFill>
                <a:schemeClr val="accent2"/>
              </a:solidFill>
              <a:round/>
            </a:ln>
            <a:effectLst/>
          </c:spPr>
          <c:marker>
            <c:symbol val="none"/>
          </c:marker>
          <c:val>
            <c:numRef>
              <c:f>Arvestus!$D$65:$D$76</c:f>
              <c:numCache>
                <c:formatCode>#,##0</c:formatCode>
                <c:ptCount val="12"/>
                <c:pt idx="0">
                  <c:v>715.81518544018218</c:v>
                </c:pt>
                <c:pt idx="1">
                  <c:v>715.04640696946035</c:v>
                </c:pt>
                <c:pt idx="2">
                  <c:v>714.69490049855608</c:v>
                </c:pt>
                <c:pt idx="3">
                  <c:v>790.99724072192396</c:v>
                </c:pt>
                <c:pt idx="4">
                  <c:v>790.8898428135758</c:v>
                </c:pt>
                <c:pt idx="5">
                  <c:v>790.64342293070342</c:v>
                </c:pt>
                <c:pt idx="6">
                  <c:v>792.33202290901897</c:v>
                </c:pt>
                <c:pt idx="7">
                  <c:v>792.16007369411113</c:v>
                </c:pt>
                <c:pt idx="8">
                  <c:v>791.84172437196423</c:v>
                </c:pt>
                <c:pt idx="9">
                  <c:v>791.91618837266378</c:v>
                </c:pt>
                <c:pt idx="10">
                  <c:v>790.5797540274416</c:v>
                </c:pt>
                <c:pt idx="11">
                  <c:v>790.65209752901546</c:v>
                </c:pt>
              </c:numCache>
            </c:numRef>
          </c:val>
          <c:smooth val="0"/>
          <c:extLst>
            <c:ext xmlns:c16="http://schemas.microsoft.com/office/drawing/2014/chart" uri="{C3380CC4-5D6E-409C-BE32-E72D297353CC}">
              <c16:uniqueId val="{00000001-A038-46D9-AABD-A9A6D271142B}"/>
            </c:ext>
          </c:extLst>
        </c:ser>
        <c:ser>
          <c:idx val="2"/>
          <c:order val="2"/>
          <c:tx>
            <c:strRef>
              <c:f>Arvestus!$E$64</c:f>
              <c:strCache>
                <c:ptCount val="1"/>
                <c:pt idx="0">
                  <c:v>2025</c:v>
                </c:pt>
              </c:strCache>
            </c:strRef>
          </c:tx>
          <c:spPr>
            <a:ln w="28575" cap="rnd">
              <a:solidFill>
                <a:schemeClr val="accent3"/>
              </a:solidFill>
              <a:round/>
            </a:ln>
            <a:effectLst/>
          </c:spPr>
          <c:marker>
            <c:symbol val="none"/>
          </c:marker>
          <c:val>
            <c:numRef>
              <c:f>Arvestus!$E$65:$E$76</c:f>
              <c:numCache>
                <c:formatCode>#,##0</c:formatCode>
                <c:ptCount val="12"/>
                <c:pt idx="0">
                  <c:v>790.24781420905833</c:v>
                </c:pt>
                <c:pt idx="1">
                  <c:v>789.97679055587582</c:v>
                </c:pt>
                <c:pt idx="2">
                  <c:v>790.32764564222771</c:v>
                </c:pt>
                <c:pt idx="3">
                  <c:v>835.86714498239201</c:v>
                </c:pt>
                <c:pt idx="4">
                  <c:v>835.82196911035771</c:v>
                </c:pt>
                <c:pt idx="5">
                  <c:v>836.23973725851431</c:v>
                </c:pt>
                <c:pt idx="6">
                  <c:v>837.05270038563174</c:v>
                </c:pt>
                <c:pt idx="7">
                  <c:v>836.75861466082188</c:v>
                </c:pt>
                <c:pt idx="8">
                  <c:v>836.91698479394336</c:v>
                </c:pt>
                <c:pt idx="9">
                  <c:v>836.6281061081711</c:v>
                </c:pt>
                <c:pt idx="10">
                  <c:v>836.01941899193946</c:v>
                </c:pt>
                <c:pt idx="11">
                  <c:v>834.96230901903948</c:v>
                </c:pt>
              </c:numCache>
            </c:numRef>
          </c:val>
          <c:smooth val="0"/>
          <c:extLst>
            <c:ext xmlns:c16="http://schemas.microsoft.com/office/drawing/2014/chart" uri="{C3380CC4-5D6E-409C-BE32-E72D297353CC}">
              <c16:uniqueId val="{00000002-A038-46D9-AABD-A9A6D271142B}"/>
            </c:ext>
          </c:extLst>
        </c:ser>
        <c:ser>
          <c:idx val="3"/>
          <c:order val="3"/>
          <c:tx>
            <c:strRef>
              <c:f>Arvestus!$F$64</c:f>
              <c:strCache>
                <c:ptCount val="1"/>
                <c:pt idx="0">
                  <c:v>2026</c:v>
                </c:pt>
              </c:strCache>
            </c:strRef>
          </c:tx>
          <c:spPr>
            <a:ln w="28575" cap="rnd">
              <a:solidFill>
                <a:schemeClr val="accent4"/>
              </a:solidFill>
              <a:round/>
            </a:ln>
            <a:effectLst/>
          </c:spPr>
          <c:marker>
            <c:symbol val="none"/>
          </c:marker>
          <c:val>
            <c:numRef>
              <c:f>Arvestus!$F$65:$F$76</c:f>
              <c:numCache>
                <c:formatCode>#,##0</c:formatCode>
                <c:ptCount val="12"/>
                <c:pt idx="0">
                  <c:v>835.07517503590475</c:v>
                </c:pt>
                <c:pt idx="1">
                  <c:v>835.37222395806623</c:v>
                </c:pt>
                <c:pt idx="2">
                  <c:v>835.41471474690184</c:v>
                </c:pt>
                <c:pt idx="3">
                  <c:v>880.64665506365634</c:v>
                </c:pt>
                <c:pt idx="4">
                  <c:v>880.40110169274317</c:v>
                </c:pt>
                <c:pt idx="5">
                  <c:v>880.67806180108005</c:v>
                </c:pt>
                <c:pt idx="6">
                  <c:v>881.6116742632197</c:v>
                </c:pt>
                <c:pt idx="7">
                  <c:v>881.29664832350522</c:v>
                </c:pt>
                <c:pt idx="8">
                  <c:v>881.39129871184502</c:v>
                </c:pt>
                <c:pt idx="9">
                  <c:v>881.0870688244737</c:v>
                </c:pt>
                <c:pt idx="10">
                  <c:v>880.44603567825709</c:v>
                </c:pt>
                <c:pt idx="11">
                  <c:v>879.33275019257064</c:v>
                </c:pt>
              </c:numCache>
            </c:numRef>
          </c:val>
          <c:smooth val="0"/>
          <c:extLst>
            <c:ext xmlns:c16="http://schemas.microsoft.com/office/drawing/2014/chart" uri="{C3380CC4-5D6E-409C-BE32-E72D297353CC}">
              <c16:uniqueId val="{00000000-5A61-4DFC-BC83-BF07F501D308}"/>
            </c:ext>
          </c:extLst>
        </c:ser>
        <c:ser>
          <c:idx val="4"/>
          <c:order val="4"/>
          <c:tx>
            <c:strRef>
              <c:f>Arvestus!$G$64</c:f>
              <c:strCache>
                <c:ptCount val="1"/>
                <c:pt idx="0">
                  <c:v>2027</c:v>
                </c:pt>
              </c:strCache>
            </c:strRef>
          </c:tx>
          <c:spPr>
            <a:ln w="28575" cap="rnd">
              <a:solidFill>
                <a:schemeClr val="accent5"/>
              </a:solidFill>
              <a:round/>
            </a:ln>
            <a:effectLst/>
          </c:spPr>
          <c:marker>
            <c:symbol val="none"/>
          </c:marker>
          <c:val>
            <c:numRef>
              <c:f>Arvestus!$G$65:$G$76</c:f>
              <c:numCache>
                <c:formatCode>#,##0</c:formatCode>
                <c:ptCount val="12"/>
                <c:pt idx="0">
                  <c:v>879.45161398311711</c:v>
                </c:pt>
                <c:pt idx="1">
                  <c:v>879.76444827856324</c:v>
                </c:pt>
                <c:pt idx="2">
                  <c:v>879.80919705560507</c:v>
                </c:pt>
                <c:pt idx="3">
                  <c:v>925.55963447190277</c:v>
                </c:pt>
                <c:pt idx="4">
                  <c:v>925.30155787907302</c:v>
                </c:pt>
                <c:pt idx="5">
                  <c:v>925.59264295293508</c:v>
                </c:pt>
                <c:pt idx="6">
                  <c:v>926.57386965064381</c:v>
                </c:pt>
                <c:pt idx="7">
                  <c:v>926.2427773880039</c:v>
                </c:pt>
                <c:pt idx="8">
                  <c:v>926.34225494614907</c:v>
                </c:pt>
                <c:pt idx="9">
                  <c:v>926.02250933452183</c:v>
                </c:pt>
                <c:pt idx="10">
                  <c:v>925.3487834978481</c:v>
                </c:pt>
                <c:pt idx="11">
                  <c:v>924.17872045239164</c:v>
                </c:pt>
              </c:numCache>
            </c:numRef>
          </c:val>
          <c:smooth val="0"/>
          <c:extLst>
            <c:ext xmlns:c16="http://schemas.microsoft.com/office/drawing/2014/chart" uri="{C3380CC4-5D6E-409C-BE32-E72D297353CC}">
              <c16:uniqueId val="{00000000-21A7-4CAF-9CE6-B333B97604C8}"/>
            </c:ext>
          </c:extLst>
        </c:ser>
        <c:dLbls>
          <c:showLegendKey val="0"/>
          <c:showVal val="0"/>
          <c:showCatName val="0"/>
          <c:showSerName val="0"/>
          <c:showPercent val="0"/>
          <c:showBubbleSize val="0"/>
        </c:dLbls>
        <c:smooth val="0"/>
        <c:axId val="1385740383"/>
        <c:axId val="1385740863"/>
      </c:lineChart>
      <c:catAx>
        <c:axId val="13857403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863"/>
        <c:crosses val="autoZero"/>
        <c:auto val="1"/>
        <c:lblAlgn val="ctr"/>
        <c:lblOffset val="100"/>
        <c:noMultiLvlLbl val="0"/>
      </c:catAx>
      <c:valAx>
        <c:axId val="1385740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Keskmine muu tulu maksumaksja kohta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Arvestus!$H$64</c:f>
              <c:strCache>
                <c:ptCount val="1"/>
                <c:pt idx="0">
                  <c:v>2023</c:v>
                </c:pt>
              </c:strCache>
            </c:strRef>
          </c:tx>
          <c:spPr>
            <a:ln w="28575" cap="rnd">
              <a:solidFill>
                <a:schemeClr val="accent1"/>
              </a:solidFill>
              <a:round/>
            </a:ln>
            <a:effectLst/>
          </c:spPr>
          <c:marker>
            <c:symbol val="none"/>
          </c:marker>
          <c:val>
            <c:numRef>
              <c:f>Arvestus!$H$65:$H$76</c:f>
              <c:numCache>
                <c:formatCode>#,##0</c:formatCode>
                <c:ptCount val="12"/>
                <c:pt idx="0">
                  <c:v>1701.6194694091914</c:v>
                </c:pt>
                <c:pt idx="1">
                  <c:v>1711.057357559914</c:v>
                </c:pt>
                <c:pt idx="2">
                  <c:v>1738.6833748260951</c:v>
                </c:pt>
                <c:pt idx="3">
                  <c:v>1846.5455127310754</c:v>
                </c:pt>
                <c:pt idx="4">
                  <c:v>1769.3773672831978</c:v>
                </c:pt>
                <c:pt idx="5">
                  <c:v>1875.8645314322744</c:v>
                </c:pt>
                <c:pt idx="6">
                  <c:v>1812.3994209185917</c:v>
                </c:pt>
                <c:pt idx="7">
                  <c:v>1753.5104588220208</c:v>
                </c:pt>
                <c:pt idx="8">
                  <c:v>1773.7005413075399</c:v>
                </c:pt>
                <c:pt idx="9">
                  <c:v>1793.0695661839752</c:v>
                </c:pt>
                <c:pt idx="10">
                  <c:v>1834.4463309265027</c:v>
                </c:pt>
                <c:pt idx="11">
                  <c:v>1984.9586916890489</c:v>
                </c:pt>
              </c:numCache>
            </c:numRef>
          </c:val>
          <c:smooth val="0"/>
          <c:extLst>
            <c:ext xmlns:c16="http://schemas.microsoft.com/office/drawing/2014/chart" uri="{C3380CC4-5D6E-409C-BE32-E72D297353CC}">
              <c16:uniqueId val="{00000000-57E7-416E-8B85-7C49D538605C}"/>
            </c:ext>
          </c:extLst>
        </c:ser>
        <c:ser>
          <c:idx val="1"/>
          <c:order val="1"/>
          <c:tx>
            <c:strRef>
              <c:f>Arvestus!$I$64</c:f>
              <c:strCache>
                <c:ptCount val="1"/>
                <c:pt idx="0">
                  <c:v>2024</c:v>
                </c:pt>
              </c:strCache>
            </c:strRef>
          </c:tx>
          <c:spPr>
            <a:ln w="28575" cap="rnd">
              <a:solidFill>
                <a:schemeClr val="accent2"/>
              </a:solidFill>
              <a:round/>
            </a:ln>
            <a:effectLst/>
          </c:spPr>
          <c:marker>
            <c:symbol val="none"/>
          </c:marker>
          <c:val>
            <c:numRef>
              <c:f>Arvestus!$I$65:$I$76</c:f>
              <c:numCache>
                <c:formatCode>#,##0</c:formatCode>
                <c:ptCount val="12"/>
                <c:pt idx="0">
                  <c:v>1844.14531644057</c:v>
                </c:pt>
                <c:pt idx="1">
                  <c:v>1847.0071742464083</c:v>
                </c:pt>
                <c:pt idx="2">
                  <c:v>1900.2443535333189</c:v>
                </c:pt>
                <c:pt idx="3">
                  <c:v>1972.5610081553157</c:v>
                </c:pt>
                <c:pt idx="4">
                  <c:v>1917.5023040180797</c:v>
                </c:pt>
                <c:pt idx="5">
                  <c:v>2012.1505160782406</c:v>
                </c:pt>
                <c:pt idx="6">
                  <c:v>1945.5935967890605</c:v>
                </c:pt>
                <c:pt idx="7">
                  <c:v>1906.416365114949</c:v>
                </c:pt>
                <c:pt idx="8">
                  <c:v>1896.7239911146848</c:v>
                </c:pt>
                <c:pt idx="9">
                  <c:v>1942.6852361557023</c:v>
                </c:pt>
                <c:pt idx="10">
                  <c:v>1977.5188795523468</c:v>
                </c:pt>
                <c:pt idx="11">
                  <c:v>2181.515769365943</c:v>
                </c:pt>
              </c:numCache>
            </c:numRef>
          </c:val>
          <c:smooth val="0"/>
          <c:extLst>
            <c:ext xmlns:c16="http://schemas.microsoft.com/office/drawing/2014/chart" uri="{C3380CC4-5D6E-409C-BE32-E72D297353CC}">
              <c16:uniqueId val="{00000001-57E7-416E-8B85-7C49D538605C}"/>
            </c:ext>
          </c:extLst>
        </c:ser>
        <c:ser>
          <c:idx val="2"/>
          <c:order val="2"/>
          <c:tx>
            <c:strRef>
              <c:f>Arvestus!$J$64</c:f>
              <c:strCache>
                <c:ptCount val="1"/>
                <c:pt idx="0">
                  <c:v>2025</c:v>
                </c:pt>
              </c:strCache>
            </c:strRef>
          </c:tx>
          <c:spPr>
            <a:ln w="28575" cap="rnd">
              <a:solidFill>
                <a:schemeClr val="accent3"/>
              </a:solidFill>
              <a:round/>
            </a:ln>
            <a:effectLst/>
          </c:spPr>
          <c:marker>
            <c:symbol val="none"/>
          </c:marker>
          <c:val>
            <c:numRef>
              <c:f>Arvestus!$J$65:$J$76</c:f>
              <c:numCache>
                <c:formatCode>#,##0</c:formatCode>
                <c:ptCount val="12"/>
                <c:pt idx="0">
                  <c:v>1958.7432003947765</c:v>
                </c:pt>
                <c:pt idx="1">
                  <c:v>1978.161571832228</c:v>
                </c:pt>
                <c:pt idx="2">
                  <c:v>2017.9866578791216</c:v>
                </c:pt>
                <c:pt idx="3">
                  <c:v>2111.3448543393679</c:v>
                </c:pt>
                <c:pt idx="4">
                  <c:v>2053.8212156967561</c:v>
                </c:pt>
                <c:pt idx="5">
                  <c:v>2106.061086380631</c:v>
                </c:pt>
                <c:pt idx="6">
                  <c:v>2063.1725594551972</c:v>
                </c:pt>
                <c:pt idx="7">
                  <c:v>2004.6999153011272</c:v>
                </c:pt>
                <c:pt idx="8">
                  <c:v>2005.6446922808832</c:v>
                </c:pt>
                <c:pt idx="9">
                  <c:v>2057.8918163099647</c:v>
                </c:pt>
                <c:pt idx="10">
                  <c:v>2073.9093139259794</c:v>
                </c:pt>
                <c:pt idx="11">
                  <c:v>2210.5896266108798</c:v>
                </c:pt>
              </c:numCache>
            </c:numRef>
          </c:val>
          <c:smooth val="0"/>
          <c:extLst>
            <c:ext xmlns:c16="http://schemas.microsoft.com/office/drawing/2014/chart" uri="{C3380CC4-5D6E-409C-BE32-E72D297353CC}">
              <c16:uniqueId val="{00000002-57E7-416E-8B85-7C49D538605C}"/>
            </c:ext>
          </c:extLst>
        </c:ser>
        <c:ser>
          <c:idx val="3"/>
          <c:order val="3"/>
          <c:tx>
            <c:strRef>
              <c:f>Arvestus!$K$64</c:f>
              <c:strCache>
                <c:ptCount val="1"/>
                <c:pt idx="0">
                  <c:v>2026</c:v>
                </c:pt>
              </c:strCache>
            </c:strRef>
          </c:tx>
          <c:spPr>
            <a:ln w="28575" cap="rnd">
              <a:solidFill>
                <a:schemeClr val="accent4"/>
              </a:solidFill>
              <a:round/>
            </a:ln>
            <a:effectLst/>
          </c:spPr>
          <c:marker>
            <c:symbol val="none"/>
          </c:marker>
          <c:val>
            <c:numRef>
              <c:f>Arvestus!$K$65:$K$76</c:f>
              <c:numCache>
                <c:formatCode>#,##0</c:formatCode>
                <c:ptCount val="12"/>
                <c:pt idx="0">
                  <c:v>2093.1723216370647</c:v>
                </c:pt>
                <c:pt idx="1">
                  <c:v>2069.2988524369657</c:v>
                </c:pt>
                <c:pt idx="2">
                  <c:v>2119.4170896336204</c:v>
                </c:pt>
                <c:pt idx="3">
                  <c:v>2208.2187244428351</c:v>
                </c:pt>
                <c:pt idx="4">
                  <c:v>2133.4553614661281</c:v>
                </c:pt>
                <c:pt idx="5">
                  <c:v>2206.7807379261944</c:v>
                </c:pt>
                <c:pt idx="6">
                  <c:v>2167.8654816703365</c:v>
                </c:pt>
                <c:pt idx="7">
                  <c:v>2118.3561717939642</c:v>
                </c:pt>
                <c:pt idx="8">
                  <c:v>2102.0259887979591</c:v>
                </c:pt>
                <c:pt idx="9">
                  <c:v>2156.7838494358689</c:v>
                </c:pt>
                <c:pt idx="10">
                  <c:v>2173.5710682258941</c:v>
                </c:pt>
                <c:pt idx="11">
                  <c:v>2316.8195561193102</c:v>
                </c:pt>
              </c:numCache>
            </c:numRef>
          </c:val>
          <c:smooth val="0"/>
          <c:extLst>
            <c:ext xmlns:c16="http://schemas.microsoft.com/office/drawing/2014/chart" uri="{C3380CC4-5D6E-409C-BE32-E72D297353CC}">
              <c16:uniqueId val="{00000000-9C73-4A21-921D-156CA46FD9BB}"/>
            </c:ext>
          </c:extLst>
        </c:ser>
        <c:ser>
          <c:idx val="4"/>
          <c:order val="4"/>
          <c:tx>
            <c:strRef>
              <c:f>Arvestus!$L$64</c:f>
              <c:strCache>
                <c:ptCount val="1"/>
                <c:pt idx="0">
                  <c:v>2027</c:v>
                </c:pt>
              </c:strCache>
            </c:strRef>
          </c:tx>
          <c:spPr>
            <a:ln w="28575" cap="rnd">
              <a:solidFill>
                <a:schemeClr val="accent5"/>
              </a:solidFill>
              <a:round/>
            </a:ln>
            <a:effectLst/>
          </c:spPr>
          <c:marker>
            <c:symbol val="none"/>
          </c:marker>
          <c:val>
            <c:numRef>
              <c:f>Arvestus!$L$65:$L$76</c:f>
              <c:numCache>
                <c:formatCode>#,##0</c:formatCode>
                <c:ptCount val="12"/>
                <c:pt idx="0">
                  <c:v>2191.5514207540064</c:v>
                </c:pt>
                <c:pt idx="1">
                  <c:v>2166.5558985015032</c:v>
                </c:pt>
                <c:pt idx="2">
                  <c:v>2219.0296928464004</c:v>
                </c:pt>
                <c:pt idx="3">
                  <c:v>2312.0050044916484</c:v>
                </c:pt>
                <c:pt idx="4">
                  <c:v>2233.727763455036</c:v>
                </c:pt>
                <c:pt idx="5">
                  <c:v>2310.4994326087253</c:v>
                </c:pt>
                <c:pt idx="6">
                  <c:v>2269.7551593088424</c:v>
                </c:pt>
                <c:pt idx="7">
                  <c:v>2217.9189118682802</c:v>
                </c:pt>
                <c:pt idx="8">
                  <c:v>2200.8212102714629</c:v>
                </c:pt>
                <c:pt idx="9">
                  <c:v>2258.1526903593544</c:v>
                </c:pt>
                <c:pt idx="10">
                  <c:v>2275.7289084325112</c:v>
                </c:pt>
                <c:pt idx="11">
                  <c:v>2425.7100752569177</c:v>
                </c:pt>
              </c:numCache>
            </c:numRef>
          </c:val>
          <c:smooth val="0"/>
          <c:extLst>
            <c:ext xmlns:c16="http://schemas.microsoft.com/office/drawing/2014/chart" uri="{C3380CC4-5D6E-409C-BE32-E72D297353CC}">
              <c16:uniqueId val="{00000000-8074-4EA9-B902-87B0EE50EAEC}"/>
            </c:ext>
          </c:extLst>
        </c:ser>
        <c:dLbls>
          <c:showLegendKey val="0"/>
          <c:showVal val="0"/>
          <c:showCatName val="0"/>
          <c:showSerName val="0"/>
          <c:showPercent val="0"/>
          <c:showBubbleSize val="0"/>
        </c:dLbls>
        <c:smooth val="0"/>
        <c:axId val="1385740383"/>
        <c:axId val="1385740863"/>
      </c:lineChart>
      <c:catAx>
        <c:axId val="13857403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863"/>
        <c:crosses val="autoZero"/>
        <c:auto val="1"/>
        <c:lblAlgn val="ctr"/>
        <c:lblOffset val="100"/>
        <c:noMultiLvlLbl val="0"/>
      </c:catAx>
      <c:valAx>
        <c:axId val="1385740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Pensionitulu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Arvestus!$C$32</c:f>
              <c:strCache>
                <c:ptCount val="1"/>
                <c:pt idx="0">
                  <c:v>2023</c:v>
                </c:pt>
              </c:strCache>
            </c:strRef>
          </c:tx>
          <c:spPr>
            <a:ln w="28575" cap="rnd">
              <a:solidFill>
                <a:schemeClr val="accent1"/>
              </a:solidFill>
              <a:round/>
            </a:ln>
            <a:effectLst/>
          </c:spPr>
          <c:marker>
            <c:symbol val="none"/>
          </c:marker>
          <c:val>
            <c:numRef>
              <c:f>Arvestus!$C$33:$C$44</c:f>
              <c:numCache>
                <c:formatCode>#,##0</c:formatCode>
                <c:ptCount val="12"/>
                <c:pt idx="0">
                  <c:v>193960880.90000001</c:v>
                </c:pt>
                <c:pt idx="1">
                  <c:v>193749139.63999999</c:v>
                </c:pt>
                <c:pt idx="2">
                  <c:v>194058835.54000008</c:v>
                </c:pt>
                <c:pt idx="3">
                  <c:v>220888421.24000007</c:v>
                </c:pt>
                <c:pt idx="4">
                  <c:v>220370974.83000004</c:v>
                </c:pt>
                <c:pt idx="5">
                  <c:v>220058199.78999996</c:v>
                </c:pt>
                <c:pt idx="6">
                  <c:v>219744017.29999995</c:v>
                </c:pt>
                <c:pt idx="7">
                  <c:v>220023532.87</c:v>
                </c:pt>
                <c:pt idx="8">
                  <c:v>220429993.02000004</c:v>
                </c:pt>
                <c:pt idx="9">
                  <c:v>220829921.36999997</c:v>
                </c:pt>
                <c:pt idx="10">
                  <c:v>220942214.77999997</c:v>
                </c:pt>
                <c:pt idx="11">
                  <c:v>220994671.99000004</c:v>
                </c:pt>
              </c:numCache>
            </c:numRef>
          </c:val>
          <c:smooth val="0"/>
          <c:extLst>
            <c:ext xmlns:c16="http://schemas.microsoft.com/office/drawing/2014/chart" uri="{C3380CC4-5D6E-409C-BE32-E72D297353CC}">
              <c16:uniqueId val="{00000000-7273-4EA7-8C18-7092952B56BB}"/>
            </c:ext>
          </c:extLst>
        </c:ser>
        <c:ser>
          <c:idx val="1"/>
          <c:order val="1"/>
          <c:tx>
            <c:strRef>
              <c:f>Arvestus!$D$32</c:f>
              <c:strCache>
                <c:ptCount val="1"/>
                <c:pt idx="0">
                  <c:v>2024</c:v>
                </c:pt>
              </c:strCache>
            </c:strRef>
          </c:tx>
          <c:spPr>
            <a:ln w="28575" cap="rnd">
              <a:solidFill>
                <a:schemeClr val="accent2"/>
              </a:solidFill>
              <a:round/>
            </a:ln>
            <a:effectLst/>
          </c:spPr>
          <c:marker>
            <c:symbol val="none"/>
          </c:marker>
          <c:val>
            <c:numRef>
              <c:f>Arvestus!$D$33:$D$44</c:f>
              <c:numCache>
                <c:formatCode>#,##0</c:formatCode>
                <c:ptCount val="12"/>
                <c:pt idx="0">
                  <c:v>221453175.55000004</c:v>
                </c:pt>
                <c:pt idx="1">
                  <c:v>221445581.96000007</c:v>
                </c:pt>
                <c:pt idx="2">
                  <c:v>221480376.19000003</c:v>
                </c:pt>
                <c:pt idx="3">
                  <c:v>245213099.61000004</c:v>
                </c:pt>
                <c:pt idx="4">
                  <c:v>245589486.66</c:v>
                </c:pt>
                <c:pt idx="5">
                  <c:v>245612588.69000009</c:v>
                </c:pt>
                <c:pt idx="6">
                  <c:v>245422467.0999999</c:v>
                </c:pt>
                <c:pt idx="7">
                  <c:v>245084028.71999997</c:v>
                </c:pt>
                <c:pt idx="8">
                  <c:v>245009290.83000004</c:v>
                </c:pt>
                <c:pt idx="9">
                  <c:v>245243772.88</c:v>
                </c:pt>
                <c:pt idx="10">
                  <c:v>244882078.81000003</c:v>
                </c:pt>
                <c:pt idx="11">
                  <c:v>244972483.29000005</c:v>
                </c:pt>
              </c:numCache>
            </c:numRef>
          </c:val>
          <c:smooth val="0"/>
          <c:extLst>
            <c:ext xmlns:c16="http://schemas.microsoft.com/office/drawing/2014/chart" uri="{C3380CC4-5D6E-409C-BE32-E72D297353CC}">
              <c16:uniqueId val="{00000001-7273-4EA7-8C18-7092952B56BB}"/>
            </c:ext>
          </c:extLst>
        </c:ser>
        <c:ser>
          <c:idx val="2"/>
          <c:order val="2"/>
          <c:tx>
            <c:strRef>
              <c:f>Arvestus!$E$32</c:f>
              <c:strCache>
                <c:ptCount val="1"/>
                <c:pt idx="0">
                  <c:v>2025</c:v>
                </c:pt>
              </c:strCache>
            </c:strRef>
          </c:tx>
          <c:spPr>
            <a:ln w="28575" cap="rnd">
              <a:solidFill>
                <a:schemeClr val="accent3"/>
              </a:solidFill>
              <a:round/>
            </a:ln>
            <a:effectLst/>
          </c:spPr>
          <c:marker>
            <c:symbol val="none"/>
          </c:marker>
          <c:val>
            <c:numRef>
              <c:f>Arvestus!$E$33:$E$44</c:f>
              <c:numCache>
                <c:formatCode>#,##0</c:formatCode>
                <c:ptCount val="12"/>
                <c:pt idx="0">
                  <c:v>245354560.86000001</c:v>
                </c:pt>
                <c:pt idx="1">
                  <c:v>245388120.52000004</c:v>
                </c:pt>
                <c:pt idx="2">
                  <c:v>245806914.02000001</c:v>
                </c:pt>
                <c:pt idx="3">
                  <c:v>260141916.32999998</c:v>
                </c:pt>
                <c:pt idx="4">
                  <c:v>260355200.08999997</c:v>
                </c:pt>
                <c:pt idx="5">
                  <c:v>260539688.77999997</c:v>
                </c:pt>
                <c:pt idx="6">
                  <c:v>260689181.84999999</c:v>
                </c:pt>
                <c:pt idx="7">
                  <c:v>260739004.88000005</c:v>
                </c:pt>
                <c:pt idx="8">
                  <c:v>261322307.00000006</c:v>
                </c:pt>
                <c:pt idx="9">
                  <c:v>261171869.13999999</c:v>
                </c:pt>
                <c:pt idx="10">
                  <c:v>260543779.88999996</c:v>
                </c:pt>
                <c:pt idx="11">
                  <c:v>260448958.08999997</c:v>
                </c:pt>
              </c:numCache>
            </c:numRef>
          </c:val>
          <c:smooth val="0"/>
          <c:extLst>
            <c:ext xmlns:c16="http://schemas.microsoft.com/office/drawing/2014/chart" uri="{C3380CC4-5D6E-409C-BE32-E72D297353CC}">
              <c16:uniqueId val="{00000002-7273-4EA7-8C18-7092952B56BB}"/>
            </c:ext>
          </c:extLst>
        </c:ser>
        <c:ser>
          <c:idx val="3"/>
          <c:order val="3"/>
          <c:tx>
            <c:strRef>
              <c:f>Arvestus!$F$32</c:f>
              <c:strCache>
                <c:ptCount val="1"/>
                <c:pt idx="0">
                  <c:v>2026</c:v>
                </c:pt>
              </c:strCache>
            </c:strRef>
          </c:tx>
          <c:spPr>
            <a:ln w="28575" cap="rnd">
              <a:solidFill>
                <a:schemeClr val="accent4"/>
              </a:solidFill>
              <a:round/>
            </a:ln>
            <a:effectLst/>
          </c:spPr>
          <c:marker>
            <c:symbol val="none"/>
          </c:marker>
          <c:val>
            <c:numRef>
              <c:f>Arvestus!$F$33:$F$44</c:f>
              <c:numCache>
                <c:formatCode>#,##0</c:formatCode>
                <c:ptCount val="12"/>
                <c:pt idx="0">
                  <c:v>260490009.79999998</c:v>
                </c:pt>
                <c:pt idx="1">
                  <c:v>260408912.63000005</c:v>
                </c:pt>
                <c:pt idx="2">
                  <c:v>260330262.58000004</c:v>
                </c:pt>
                <c:pt idx="3">
                  <c:v>274751188.62</c:v>
                </c:pt>
                <c:pt idx="4">
                  <c:v>274822486.29999995</c:v>
                </c:pt>
                <c:pt idx="5">
                  <c:v>275085957.34999996</c:v>
                </c:pt>
                <c:pt idx="6">
                  <c:v>275241809.53999996</c:v>
                </c:pt>
                <c:pt idx="7">
                  <c:v>275297684.40999991</c:v>
                </c:pt>
                <c:pt idx="8">
                  <c:v>275973710.33153337</c:v>
                </c:pt>
                <c:pt idx="9">
                  <c:v>275814837.9609533</c:v>
                </c:pt>
                <c:pt idx="10">
                  <c:v>275151534.0022068</c:v>
                </c:pt>
                <c:pt idx="11">
                  <c:v>275051395.88439083</c:v>
                </c:pt>
              </c:numCache>
            </c:numRef>
          </c:val>
          <c:smooth val="0"/>
          <c:extLst>
            <c:ext xmlns:c16="http://schemas.microsoft.com/office/drawing/2014/chart" uri="{C3380CC4-5D6E-409C-BE32-E72D297353CC}">
              <c16:uniqueId val="{00000003-7273-4EA7-8C18-7092952B56BB}"/>
            </c:ext>
          </c:extLst>
        </c:ser>
        <c:ser>
          <c:idx val="4"/>
          <c:order val="4"/>
          <c:tx>
            <c:strRef>
              <c:f>Arvestus!$G$32</c:f>
              <c:strCache>
                <c:ptCount val="1"/>
                <c:pt idx="0">
                  <c:v>2027</c:v>
                </c:pt>
              </c:strCache>
            </c:strRef>
          </c:tx>
          <c:spPr>
            <a:ln w="28575" cap="rnd">
              <a:solidFill>
                <a:schemeClr val="accent5"/>
              </a:solidFill>
              <a:round/>
            </a:ln>
            <a:effectLst/>
          </c:spPr>
          <c:marker>
            <c:symbol val="none"/>
          </c:marker>
          <c:val>
            <c:numRef>
              <c:f>Arvestus!$G$33:$G$44</c:f>
              <c:numCache>
                <c:formatCode>#,##0</c:formatCode>
                <c:ptCount val="12"/>
                <c:pt idx="0">
                  <c:v>274546083.97903281</c:v>
                </c:pt>
                <c:pt idx="1">
                  <c:v>274460610.7953881</c:v>
                </c:pt>
                <c:pt idx="2">
                  <c:v>274377716.77865082</c:v>
                </c:pt>
                <c:pt idx="3">
                  <c:v>288988193.60135448</c:v>
                </c:pt>
                <c:pt idx="4">
                  <c:v>289063185.77101398</c:v>
                </c:pt>
                <c:pt idx="5">
                  <c:v>289340309.31391174</c:v>
                </c:pt>
                <c:pt idx="6">
                  <c:v>289504237.42313361</c:v>
                </c:pt>
                <c:pt idx="7">
                  <c:v>289563007.60654968</c:v>
                </c:pt>
                <c:pt idx="8">
                  <c:v>290274063.71106708</c:v>
                </c:pt>
                <c:pt idx="9">
                  <c:v>290106958.92212069</c:v>
                </c:pt>
                <c:pt idx="10">
                  <c:v>289409284.00464511</c:v>
                </c:pt>
                <c:pt idx="11">
                  <c:v>289303956.94883281</c:v>
                </c:pt>
              </c:numCache>
            </c:numRef>
          </c:val>
          <c:smooth val="0"/>
          <c:extLst>
            <c:ext xmlns:c16="http://schemas.microsoft.com/office/drawing/2014/chart" uri="{C3380CC4-5D6E-409C-BE32-E72D297353CC}">
              <c16:uniqueId val="{00000002-D238-4E80-B220-C37B2A0F561C}"/>
            </c:ext>
          </c:extLst>
        </c:ser>
        <c:dLbls>
          <c:showLegendKey val="0"/>
          <c:showVal val="0"/>
          <c:showCatName val="0"/>
          <c:showSerName val="0"/>
          <c:showPercent val="0"/>
          <c:showBubbleSize val="0"/>
        </c:dLbls>
        <c:smooth val="0"/>
        <c:axId val="1246669695"/>
        <c:axId val="1246666815"/>
      </c:lineChart>
      <c:catAx>
        <c:axId val="1246669695"/>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46666815"/>
        <c:crosses val="autoZero"/>
        <c:auto val="1"/>
        <c:lblAlgn val="ctr"/>
        <c:lblOffset val="100"/>
        <c:noMultiLvlLbl val="0"/>
      </c:catAx>
      <c:valAx>
        <c:axId val="1246666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466696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Palk ja muu tulu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Arvestus!$H$32</c:f>
              <c:strCache>
                <c:ptCount val="1"/>
                <c:pt idx="0">
                  <c:v>2023</c:v>
                </c:pt>
              </c:strCache>
            </c:strRef>
          </c:tx>
          <c:spPr>
            <a:ln w="28575" cap="rnd">
              <a:solidFill>
                <a:schemeClr val="accent1"/>
              </a:solidFill>
              <a:round/>
            </a:ln>
            <a:effectLst/>
          </c:spPr>
          <c:marker>
            <c:symbol val="none"/>
          </c:marker>
          <c:val>
            <c:numRef>
              <c:f>Arvestus!$H$33:$H$44</c:f>
              <c:numCache>
                <c:formatCode>#,##0</c:formatCode>
                <c:ptCount val="12"/>
                <c:pt idx="0">
                  <c:v>1085386486.6599998</c:v>
                </c:pt>
                <c:pt idx="1">
                  <c:v>1093074771.7299998</c:v>
                </c:pt>
                <c:pt idx="2">
                  <c:v>1114767277.8699999</c:v>
                </c:pt>
                <c:pt idx="3">
                  <c:v>1183183270.0100002</c:v>
                </c:pt>
                <c:pt idx="4">
                  <c:v>1139250774.8499999</c:v>
                </c:pt>
                <c:pt idx="5">
                  <c:v>1215672768.2399998</c:v>
                </c:pt>
                <c:pt idx="6">
                  <c:v>1173512313.4499998</c:v>
                </c:pt>
                <c:pt idx="7">
                  <c:v>1135217410.5099998</c:v>
                </c:pt>
                <c:pt idx="8">
                  <c:v>1145008837.0399997</c:v>
                </c:pt>
                <c:pt idx="9">
                  <c:v>1154168397.5699997</c:v>
                </c:pt>
                <c:pt idx="10">
                  <c:v>1176557008.8200002</c:v>
                </c:pt>
                <c:pt idx="11">
                  <c:v>1285895939.6499996</c:v>
                </c:pt>
              </c:numCache>
            </c:numRef>
          </c:val>
          <c:smooth val="0"/>
          <c:extLst>
            <c:ext xmlns:c16="http://schemas.microsoft.com/office/drawing/2014/chart" uri="{C3380CC4-5D6E-409C-BE32-E72D297353CC}">
              <c16:uniqueId val="{00000000-81B7-4807-9216-70542275AD72}"/>
            </c:ext>
          </c:extLst>
        </c:ser>
        <c:ser>
          <c:idx val="1"/>
          <c:order val="1"/>
          <c:tx>
            <c:strRef>
              <c:f>Arvestus!$I$32</c:f>
              <c:strCache>
                <c:ptCount val="1"/>
                <c:pt idx="0">
                  <c:v>2024</c:v>
                </c:pt>
              </c:strCache>
            </c:strRef>
          </c:tx>
          <c:spPr>
            <a:ln w="28575" cap="rnd">
              <a:solidFill>
                <a:schemeClr val="accent2"/>
              </a:solidFill>
              <a:round/>
            </a:ln>
            <a:effectLst/>
          </c:spPr>
          <c:marker>
            <c:symbol val="none"/>
          </c:marker>
          <c:val>
            <c:numRef>
              <c:f>Arvestus!$I$33:$I$44</c:f>
              <c:numCache>
                <c:formatCode>#,##0</c:formatCode>
                <c:ptCount val="12"/>
                <c:pt idx="0">
                  <c:v>1172898550.9999998</c:v>
                </c:pt>
                <c:pt idx="1">
                  <c:v>1173141382.7800002</c:v>
                </c:pt>
                <c:pt idx="2">
                  <c:v>1207753505.7299998</c:v>
                </c:pt>
                <c:pt idx="3">
                  <c:v>1257020420.1299994</c:v>
                </c:pt>
                <c:pt idx="4">
                  <c:v>1225211107.1800003</c:v>
                </c:pt>
                <c:pt idx="5">
                  <c:v>1293273525.4999998</c:v>
                </c:pt>
                <c:pt idx="6">
                  <c:v>1253783316.8299999</c:v>
                </c:pt>
                <c:pt idx="7">
                  <c:v>1223711507.0199997</c:v>
                </c:pt>
                <c:pt idx="8">
                  <c:v>1217190376.99</c:v>
                </c:pt>
                <c:pt idx="9">
                  <c:v>1243444825.6799996</c:v>
                </c:pt>
                <c:pt idx="10">
                  <c:v>1262353131.7999997</c:v>
                </c:pt>
                <c:pt idx="11">
                  <c:v>1409017038.7599995</c:v>
                </c:pt>
              </c:numCache>
            </c:numRef>
          </c:val>
          <c:smooth val="0"/>
          <c:extLst>
            <c:ext xmlns:c16="http://schemas.microsoft.com/office/drawing/2014/chart" uri="{C3380CC4-5D6E-409C-BE32-E72D297353CC}">
              <c16:uniqueId val="{00000001-81B7-4807-9216-70542275AD72}"/>
            </c:ext>
          </c:extLst>
        </c:ser>
        <c:ser>
          <c:idx val="2"/>
          <c:order val="2"/>
          <c:tx>
            <c:strRef>
              <c:f>Arvestus!$J$32</c:f>
              <c:strCache>
                <c:ptCount val="1"/>
                <c:pt idx="0">
                  <c:v>2025</c:v>
                </c:pt>
              </c:strCache>
            </c:strRef>
          </c:tx>
          <c:spPr>
            <a:ln w="28575" cap="rnd">
              <a:solidFill>
                <a:schemeClr val="accent3"/>
              </a:solidFill>
              <a:round/>
            </a:ln>
            <a:effectLst/>
          </c:spPr>
          <c:marker>
            <c:symbol val="none"/>
          </c:marker>
          <c:val>
            <c:numRef>
              <c:f>Arvestus!$J$33:$J$44</c:f>
              <c:numCache>
                <c:formatCode>#,##0</c:formatCode>
                <c:ptCount val="12"/>
                <c:pt idx="0">
                  <c:v>1226523858.4800007</c:v>
                </c:pt>
                <c:pt idx="1">
                  <c:v>1246853042.1799998</c:v>
                </c:pt>
                <c:pt idx="2">
                  <c:v>1275276758.3800004</c:v>
                </c:pt>
                <c:pt idx="3">
                  <c:v>1338174591.3700001</c:v>
                </c:pt>
                <c:pt idx="4">
                  <c:v>1306343253.3500001</c:v>
                </c:pt>
                <c:pt idx="5">
                  <c:v>1349132201.6300004</c:v>
                </c:pt>
                <c:pt idx="6">
                  <c:v>1322726749.1099999</c:v>
                </c:pt>
                <c:pt idx="7">
                  <c:v>1282598987.01</c:v>
                </c:pt>
                <c:pt idx="8">
                  <c:v>1283317773.29</c:v>
                </c:pt>
                <c:pt idx="9">
                  <c:v>1313268357.2799997</c:v>
                </c:pt>
                <c:pt idx="10">
                  <c:v>1318392446.500001</c:v>
                </c:pt>
                <c:pt idx="11">
                  <c:v>1424433216.5199995</c:v>
                </c:pt>
              </c:numCache>
            </c:numRef>
          </c:val>
          <c:smooth val="0"/>
          <c:extLst>
            <c:ext xmlns:c16="http://schemas.microsoft.com/office/drawing/2014/chart" uri="{C3380CC4-5D6E-409C-BE32-E72D297353CC}">
              <c16:uniqueId val="{00000002-81B7-4807-9216-70542275AD72}"/>
            </c:ext>
          </c:extLst>
        </c:ser>
        <c:ser>
          <c:idx val="3"/>
          <c:order val="3"/>
          <c:tx>
            <c:strRef>
              <c:f>Arvestus!$K$32</c:f>
              <c:strCache>
                <c:ptCount val="1"/>
                <c:pt idx="0">
                  <c:v>2026</c:v>
                </c:pt>
              </c:strCache>
            </c:strRef>
          </c:tx>
          <c:spPr>
            <a:ln w="28575" cap="rnd">
              <a:solidFill>
                <a:schemeClr val="accent4"/>
              </a:solidFill>
              <a:round/>
            </a:ln>
            <a:effectLst/>
          </c:spPr>
          <c:marker>
            <c:symbol val="none"/>
          </c:marker>
          <c:val>
            <c:numRef>
              <c:f>Arvestus!$K$33:$K$44</c:f>
              <c:numCache>
                <c:formatCode>#,##0</c:formatCode>
                <c:ptCount val="12"/>
                <c:pt idx="0">
                  <c:v>1321266885.0699995</c:v>
                </c:pt>
                <c:pt idx="1">
                  <c:v>1307616845.7400002</c:v>
                </c:pt>
                <c:pt idx="2">
                  <c:v>1346862008.0400004</c:v>
                </c:pt>
                <c:pt idx="3">
                  <c:v>1408262784.6700003</c:v>
                </c:pt>
                <c:pt idx="4">
                  <c:v>1364476977.8899999</c:v>
                </c:pt>
                <c:pt idx="5">
                  <c:v>1427283991.4300005</c:v>
                </c:pt>
                <c:pt idx="6">
                  <c:v>1402988343.0999999</c:v>
                </c:pt>
                <c:pt idx="7">
                  <c:v>1364229848.0600002</c:v>
                </c:pt>
                <c:pt idx="8">
                  <c:v>1353753138.6407933</c:v>
                </c:pt>
                <c:pt idx="9">
                  <c:v>1385347571.387284</c:v>
                </c:pt>
                <c:pt idx="10">
                  <c:v>1390752898.1182218</c:v>
                </c:pt>
                <c:pt idx="11">
                  <c:v>1502613754.5843778</c:v>
                </c:pt>
              </c:numCache>
            </c:numRef>
          </c:val>
          <c:smooth val="0"/>
          <c:extLst>
            <c:ext xmlns:c16="http://schemas.microsoft.com/office/drawing/2014/chart" uri="{C3380CC4-5D6E-409C-BE32-E72D297353CC}">
              <c16:uniqueId val="{00000003-81B7-4807-9216-70542275AD72}"/>
            </c:ext>
          </c:extLst>
        </c:ser>
        <c:ser>
          <c:idx val="4"/>
          <c:order val="4"/>
          <c:tx>
            <c:strRef>
              <c:f>Arvestus!$L$32</c:f>
              <c:strCache>
                <c:ptCount val="1"/>
                <c:pt idx="0">
                  <c:v>2027</c:v>
                </c:pt>
              </c:strCache>
            </c:strRef>
          </c:tx>
          <c:spPr>
            <a:ln w="28575" cap="rnd">
              <a:solidFill>
                <a:schemeClr val="accent5"/>
              </a:solidFill>
              <a:round/>
            </a:ln>
            <a:effectLst/>
          </c:spPr>
          <c:marker>
            <c:symbol val="none"/>
          </c:marker>
          <c:val>
            <c:numRef>
              <c:f>Arvestus!$L$33:$L$44</c:f>
              <c:numCache>
                <c:formatCode>#,##0</c:formatCode>
                <c:ptCount val="12"/>
                <c:pt idx="0">
                  <c:v>1392382053.1521866</c:v>
                </c:pt>
                <c:pt idx="1">
                  <c:v>1377997321.3446493</c:v>
                </c:pt>
                <c:pt idx="2">
                  <c:v>1419354794.4464366</c:v>
                </c:pt>
                <c:pt idx="3">
                  <c:v>1484060373.9135926</c:v>
                </c:pt>
                <c:pt idx="4">
                  <c:v>1437917863.091464</c:v>
                </c:pt>
                <c:pt idx="5">
                  <c:v>1504105368.0182605</c:v>
                </c:pt>
                <c:pt idx="6">
                  <c:v>1478502043.5978525</c:v>
                </c:pt>
                <c:pt idx="7">
                  <c:v>1437657431.8765609</c:v>
                </c:pt>
                <c:pt idx="8">
                  <c:v>1426616829.6059446</c:v>
                </c:pt>
                <c:pt idx="9">
                  <c:v>1459911784.3443334</c:v>
                </c:pt>
                <c:pt idx="10">
                  <c:v>1465608044.5144978</c:v>
                </c:pt>
                <c:pt idx="11">
                  <c:v>1583489640.3931811</c:v>
                </c:pt>
              </c:numCache>
            </c:numRef>
          </c:val>
          <c:smooth val="0"/>
          <c:extLst>
            <c:ext xmlns:c16="http://schemas.microsoft.com/office/drawing/2014/chart" uri="{C3380CC4-5D6E-409C-BE32-E72D297353CC}">
              <c16:uniqueId val="{00000000-7967-4162-A1E0-486DC57C3E6C}"/>
            </c:ext>
          </c:extLst>
        </c:ser>
        <c:dLbls>
          <c:showLegendKey val="0"/>
          <c:showVal val="0"/>
          <c:showCatName val="0"/>
          <c:showSerName val="0"/>
          <c:showPercent val="0"/>
          <c:showBubbleSize val="0"/>
        </c:dLbls>
        <c:smooth val="0"/>
        <c:axId val="1328483679"/>
        <c:axId val="1328486079"/>
      </c:lineChart>
      <c:catAx>
        <c:axId val="1328483679"/>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28486079"/>
        <c:crosses val="autoZero"/>
        <c:auto val="1"/>
        <c:lblAlgn val="ctr"/>
        <c:lblOffset val="100"/>
        <c:noMultiLvlLbl val="0"/>
      </c:catAx>
      <c:valAx>
        <c:axId val="13284860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284836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Tulumaksu laekumine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col"/>
        <c:grouping val="stacked"/>
        <c:varyColors val="0"/>
        <c:ser>
          <c:idx val="1"/>
          <c:order val="0"/>
          <c:tx>
            <c:strRef>
              <c:f>jooniseandmed!$D$1</c:f>
              <c:strCache>
                <c:ptCount val="1"/>
                <c:pt idx="0">
                  <c:v>Palgalt ja muult tulult (algne VMS)</c:v>
                </c:pt>
              </c:strCache>
            </c:strRef>
          </c:tx>
          <c:spPr>
            <a:solidFill>
              <a:schemeClr val="accent2"/>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jooniseandmed!$D$2:$D$61</c:f>
              <c:numCache>
                <c:formatCode>#,##0</c:formatCode>
                <c:ptCount val="60"/>
                <c:pt idx="0">
                  <c:v>144687558</c:v>
                </c:pt>
                <c:pt idx="1">
                  <c:v>129812223.80453598</c:v>
                </c:pt>
                <c:pt idx="2">
                  <c:v>130731742.69890797</c:v>
                </c:pt>
                <c:pt idx="3">
                  <c:v>133326166.43325198</c:v>
                </c:pt>
                <c:pt idx="4">
                  <c:v>141508719.09319603</c:v>
                </c:pt>
                <c:pt idx="5">
                  <c:v>136254392.67205998</c:v>
                </c:pt>
                <c:pt idx="6">
                  <c:v>145394463.08150396</c:v>
                </c:pt>
                <c:pt idx="7">
                  <c:v>140352072.68861997</c:v>
                </c:pt>
                <c:pt idx="8">
                  <c:v>135772002.29699597</c:v>
                </c:pt>
                <c:pt idx="9">
                  <c:v>136943056.90998396</c:v>
                </c:pt>
                <c:pt idx="10">
                  <c:v>138038540.34937197</c:v>
                </c:pt>
                <c:pt idx="11">
                  <c:v>140716218.25487202</c:v>
                </c:pt>
                <c:pt idx="12">
                  <c:v>153793154.38213995</c:v>
                </c:pt>
                <c:pt idx="13">
                  <c:v>139457637.71389997</c:v>
                </c:pt>
                <c:pt idx="14">
                  <c:v>139486510.41254205</c:v>
                </c:pt>
                <c:pt idx="15">
                  <c:v>143601891.83129698</c:v>
                </c:pt>
                <c:pt idx="16">
                  <c:v>149459727.95345694</c:v>
                </c:pt>
                <c:pt idx="17">
                  <c:v>145677600.64370203</c:v>
                </c:pt>
                <c:pt idx="18">
                  <c:v>153770222.18194997</c:v>
                </c:pt>
                <c:pt idx="19">
                  <c:v>149074836.37108698</c:v>
                </c:pt>
                <c:pt idx="20">
                  <c:v>145499298.18467799</c:v>
                </c:pt>
                <c:pt idx="21">
                  <c:v>144723935.82411101</c:v>
                </c:pt>
                <c:pt idx="22">
                  <c:v>147845589.77335197</c:v>
                </c:pt>
                <c:pt idx="23">
                  <c:v>150093787.37101996</c:v>
                </c:pt>
                <c:pt idx="24">
                  <c:v>167532125.90856394</c:v>
                </c:pt>
                <c:pt idx="25">
                  <c:v>138474543.62239209</c:v>
                </c:pt>
                <c:pt idx="26">
                  <c:v>140769708.46212199</c:v>
                </c:pt>
                <c:pt idx="27">
                  <c:v>143978746.02110204</c:v>
                </c:pt>
                <c:pt idx="28">
                  <c:v>151079911.36567301</c:v>
                </c:pt>
                <c:pt idx="29">
                  <c:v>147486153.30321503</c:v>
                </c:pt>
                <c:pt idx="30">
                  <c:v>152317025.56402704</c:v>
                </c:pt>
                <c:pt idx="31">
                  <c:v>149335849.97451898</c:v>
                </c:pt>
                <c:pt idx="32">
                  <c:v>144805425.63342899</c:v>
                </c:pt>
                <c:pt idx="33">
                  <c:v>144886576.60444099</c:v>
                </c:pt>
                <c:pt idx="34">
                  <c:v>148267997.53691196</c:v>
                </c:pt>
                <c:pt idx="35">
                  <c:v>148846507.2098501</c:v>
                </c:pt>
                <c:pt idx="36">
                  <c:v>160818510.14510795</c:v>
                </c:pt>
                <c:pt idx="37">
                  <c:v>140582796.57144794</c:v>
                </c:pt>
                <c:pt idx="38">
                  <c:v>139130432.38673601</c:v>
                </c:pt>
                <c:pt idx="39">
                  <c:v>143306117.65545604</c:v>
                </c:pt>
                <c:pt idx="40">
                  <c:v>149839160.28888804</c:v>
                </c:pt>
                <c:pt idx="41">
                  <c:v>145180350.44749597</c:v>
                </c:pt>
                <c:pt idx="42">
                  <c:v>151863016.68815205</c:v>
                </c:pt>
                <c:pt idx="43">
                  <c:v>149277959.70583999</c:v>
                </c:pt>
                <c:pt idx="44">
                  <c:v>145154055.83358401</c:v>
                </c:pt>
                <c:pt idx="45">
                  <c:v>144039333.9513804</c:v>
                </c:pt>
                <c:pt idx="46">
                  <c:v>147400981.59560701</c:v>
                </c:pt>
                <c:pt idx="47">
                  <c:v>147976108.35977879</c:v>
                </c:pt>
                <c:pt idx="48">
                  <c:v>159878103.4877778</c:v>
                </c:pt>
                <c:pt idx="49">
                  <c:v>142440684.0374687</c:v>
                </c:pt>
                <c:pt idx="50">
                  <c:v>140969125.97355762</c:v>
                </c:pt>
                <c:pt idx="51">
                  <c:v>145199995.47187048</c:v>
                </c:pt>
                <c:pt idx="52">
                  <c:v>151819376.25136054</c:v>
                </c:pt>
                <c:pt idx="53">
                  <c:v>147098997.39425677</c:v>
                </c:pt>
                <c:pt idx="54">
                  <c:v>153869979.14826804</c:v>
                </c:pt>
                <c:pt idx="55">
                  <c:v>151250759.06006032</c:v>
                </c:pt>
                <c:pt idx="56">
                  <c:v>147072355.28097218</c:v>
                </c:pt>
                <c:pt idx="57">
                  <c:v>145942901.66868815</c:v>
                </c:pt>
                <c:pt idx="58">
                  <c:v>149348975.5384253</c:v>
                </c:pt>
                <c:pt idx="59">
                  <c:v>149931702.95383313</c:v>
                </c:pt>
              </c:numCache>
            </c:numRef>
          </c:val>
          <c:extLst>
            <c:ext xmlns:c16="http://schemas.microsoft.com/office/drawing/2014/chart" uri="{C3380CC4-5D6E-409C-BE32-E72D297353CC}">
              <c16:uniqueId val="{00000000-3F0F-4385-9E6C-C48AA83024B8}"/>
            </c:ext>
          </c:extLst>
        </c:ser>
        <c:ser>
          <c:idx val="0"/>
          <c:order val="1"/>
          <c:tx>
            <c:strRef>
              <c:f>jooniseandmed!$C$1</c:f>
              <c:strCache>
                <c:ptCount val="1"/>
                <c:pt idx="0">
                  <c:v>Pensionitulult</c:v>
                </c:pt>
              </c:strCache>
            </c:strRef>
          </c:tx>
          <c:spPr>
            <a:solidFill>
              <a:schemeClr val="accent1"/>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jooniseandmed!$C$2:$C$61</c:f>
              <c:numCache>
                <c:formatCode>#,##0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5536329.3887500018</c:v>
                </c:pt>
                <c:pt idx="14">
                  <c:v>5536139.5490000024</c:v>
                </c:pt>
                <c:pt idx="15">
                  <c:v>5537009.4047500007</c:v>
                </c:pt>
                <c:pt idx="16">
                  <c:v>6130327.4902500017</c:v>
                </c:pt>
                <c:pt idx="17">
                  <c:v>6139737.1665000003</c:v>
                </c:pt>
                <c:pt idx="18">
                  <c:v>6140314.7172500025</c:v>
                </c:pt>
                <c:pt idx="19">
                  <c:v>6135561.6774999984</c:v>
                </c:pt>
                <c:pt idx="20">
                  <c:v>6127100.7179999994</c:v>
                </c:pt>
                <c:pt idx="21">
                  <c:v>6125232.2707500011</c:v>
                </c:pt>
                <c:pt idx="22">
                  <c:v>6131094.3220000006</c:v>
                </c:pt>
                <c:pt idx="23">
                  <c:v>6122051.9702500012</c:v>
                </c:pt>
                <c:pt idx="24">
                  <c:v>6124312.0822500018</c:v>
                </c:pt>
                <c:pt idx="25">
                  <c:v>13494500.8473</c:v>
                </c:pt>
                <c:pt idx="26">
                  <c:v>13496346.628600003</c:v>
                </c:pt>
                <c:pt idx="27">
                  <c:v>13519380.271100001</c:v>
                </c:pt>
                <c:pt idx="28">
                  <c:v>14307805.398149999</c:v>
                </c:pt>
                <c:pt idx="29">
                  <c:v>14319536.004949998</c:v>
                </c:pt>
                <c:pt idx="30">
                  <c:v>14329682.882899998</c:v>
                </c:pt>
                <c:pt idx="31">
                  <c:v>14337905.00175</c:v>
                </c:pt>
                <c:pt idx="32">
                  <c:v>14340645.268400002</c:v>
                </c:pt>
                <c:pt idx="33">
                  <c:v>14372726.885000004</c:v>
                </c:pt>
                <c:pt idx="34">
                  <c:v>14364452.8027</c:v>
                </c:pt>
                <c:pt idx="35">
                  <c:v>14329907.893949999</c:v>
                </c:pt>
                <c:pt idx="36">
                  <c:v>14324692.694949999</c:v>
                </c:pt>
                <c:pt idx="37">
                  <c:v>22141650.833000001</c:v>
                </c:pt>
                <c:pt idx="38">
                  <c:v>22134757.573550005</c:v>
                </c:pt>
                <c:pt idx="39">
                  <c:v>22128072.319300007</c:v>
                </c:pt>
                <c:pt idx="40">
                  <c:v>23353851.032700002</c:v>
                </c:pt>
                <c:pt idx="41">
                  <c:v>23359911.335499998</c:v>
                </c:pt>
                <c:pt idx="42">
                  <c:v>23382306.374749999</c:v>
                </c:pt>
                <c:pt idx="43">
                  <c:v>23395553.810899999</c:v>
                </c:pt>
                <c:pt idx="44">
                  <c:v>23400303.174849994</c:v>
                </c:pt>
                <c:pt idx="45">
                  <c:v>23457765.37818034</c:v>
                </c:pt>
                <c:pt idx="46">
                  <c:v>23444261.226681031</c:v>
                </c:pt>
                <c:pt idx="47">
                  <c:v>23387880.39018758</c:v>
                </c:pt>
                <c:pt idx="48">
                  <c:v>23379368.650173221</c:v>
                </c:pt>
                <c:pt idx="49">
                  <c:v>28086064.391055059</c:v>
                </c:pt>
                <c:pt idx="50">
                  <c:v>28077320.484368205</c:v>
                </c:pt>
                <c:pt idx="51">
                  <c:v>28068840.426455978</c:v>
                </c:pt>
                <c:pt idx="52">
                  <c:v>29563492.205418564</c:v>
                </c:pt>
                <c:pt idx="53">
                  <c:v>29571163.90437473</c:v>
                </c:pt>
                <c:pt idx="54">
                  <c:v>29599513.642813172</c:v>
                </c:pt>
                <c:pt idx="55">
                  <c:v>29616283.488386568</c:v>
                </c:pt>
                <c:pt idx="56">
                  <c:v>29622295.678150032</c:v>
                </c:pt>
                <c:pt idx="57">
                  <c:v>29695036.717642162</c:v>
                </c:pt>
                <c:pt idx="58">
                  <c:v>29677941.897732947</c:v>
                </c:pt>
                <c:pt idx="59">
                  <c:v>29606569.753675196</c:v>
                </c:pt>
              </c:numCache>
            </c:numRef>
          </c:val>
          <c:extLst>
            <c:ext xmlns:c16="http://schemas.microsoft.com/office/drawing/2014/chart" uri="{C3380CC4-5D6E-409C-BE32-E72D297353CC}">
              <c16:uniqueId val="{00000001-3F0F-4385-9E6C-C48AA83024B8}"/>
            </c:ext>
          </c:extLst>
        </c:ser>
        <c:ser>
          <c:idx val="2"/>
          <c:order val="2"/>
          <c:tx>
            <c:strRef>
              <c:f>jooniseandmed!$E$1</c:f>
              <c:strCache>
                <c:ptCount val="1"/>
                <c:pt idx="0">
                  <c:v>Võlad</c:v>
                </c:pt>
              </c:strCache>
            </c:strRef>
          </c:tx>
          <c:spPr>
            <a:solidFill>
              <a:schemeClr val="accent3"/>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jooniseandmed!$E$2:$E$61</c:f>
              <c:numCache>
                <c:formatCode>#,##0</c:formatCode>
                <c:ptCount val="60"/>
                <c:pt idx="0">
                  <c:v>-345191.5308000017</c:v>
                </c:pt>
                <c:pt idx="1">
                  <c:v>-193826.39120000601</c:v>
                </c:pt>
                <c:pt idx="2">
                  <c:v>-320582.77680000104</c:v>
                </c:pt>
                <c:pt idx="3">
                  <c:v>157428.76240000688</c:v>
                </c:pt>
                <c:pt idx="4">
                  <c:v>-39238.009200006723</c:v>
                </c:pt>
                <c:pt idx="5">
                  <c:v>-8924.1931999959052</c:v>
                </c:pt>
                <c:pt idx="6">
                  <c:v>-364342.74239999801</c:v>
                </c:pt>
                <c:pt idx="7">
                  <c:v>-615121.8163999971</c:v>
                </c:pt>
                <c:pt idx="8">
                  <c:v>-69240.626000003889</c:v>
                </c:pt>
                <c:pt idx="9">
                  <c:v>-417163.48440000042</c:v>
                </c:pt>
                <c:pt idx="10">
                  <c:v>112385.01039999537</c:v>
                </c:pt>
                <c:pt idx="11">
                  <c:v>718150.04040000588</c:v>
                </c:pt>
                <c:pt idx="12">
                  <c:v>-1491151.9896000009</c:v>
                </c:pt>
                <c:pt idx="13">
                  <c:v>527617.25050000101</c:v>
                </c:pt>
                <c:pt idx="14">
                  <c:v>-833663.23899999633</c:v>
                </c:pt>
                <c:pt idx="15">
                  <c:v>-329735.77669999562</c:v>
                </c:pt>
                <c:pt idx="16">
                  <c:v>77894.988299991935</c:v>
                </c:pt>
                <c:pt idx="17">
                  <c:v>219966.69500000402</c:v>
                </c:pt>
                <c:pt idx="18">
                  <c:v>-238968.33899999969</c:v>
                </c:pt>
                <c:pt idx="19">
                  <c:v>-651744.30730000325</c:v>
                </c:pt>
                <c:pt idx="20">
                  <c:v>-325713.41369999759</c:v>
                </c:pt>
                <c:pt idx="21">
                  <c:v>-212541.4829000067</c:v>
                </c:pt>
                <c:pt idx="22">
                  <c:v>-280441.21199999377</c:v>
                </c:pt>
                <c:pt idx="23">
                  <c:v>-339944.71660000458</c:v>
                </c:pt>
                <c:pt idx="24">
                  <c:v>-536258.27399999276</c:v>
                </c:pt>
                <c:pt idx="25">
                  <c:v>-315982.12659998238</c:v>
                </c:pt>
                <c:pt idx="26">
                  <c:v>-61318.571200020611</c:v>
                </c:pt>
                <c:pt idx="27">
                  <c:v>351220.48990000412</c:v>
                </c:pt>
                <c:pt idx="28">
                  <c:v>-438235.81479999423</c:v>
                </c:pt>
                <c:pt idx="29">
                  <c:v>-36777.806899998337</c:v>
                </c:pt>
                <c:pt idx="30">
                  <c:v>-194007.39950000495</c:v>
                </c:pt>
                <c:pt idx="31">
                  <c:v>-242479.99729999527</c:v>
                </c:pt>
                <c:pt idx="32">
                  <c:v>-138059.08230000176</c:v>
                </c:pt>
                <c:pt idx="33">
                  <c:v>-302906.07300000452</c:v>
                </c:pt>
                <c:pt idx="34">
                  <c:v>-167667.5059999954</c:v>
                </c:pt>
                <c:pt idx="35">
                  <c:v>-384792.88149999641</c:v>
                </c:pt>
                <c:pt idx="36">
                  <c:v>-606524.05460000969</c:v>
                </c:pt>
                <c:pt idx="37">
                  <c:v>-266192.10750000365</c:v>
                </c:pt>
                <c:pt idx="38">
                  <c:v>-152403.14550000802</c:v>
                </c:pt>
                <c:pt idx="39">
                  <c:v>264856.27750000358</c:v>
                </c:pt>
                <c:pt idx="40">
                  <c:v>-302685.19560000487</c:v>
                </c:pt>
                <c:pt idx="41">
                  <c:v>-193589.83569999412</c:v>
                </c:pt>
                <c:pt idx="42">
                  <c:v>15435.596499999985</c:v>
                </c:pt>
                <c:pt idx="43">
                  <c:v>48446.508700001985</c:v>
                </c:pt>
                <c:pt idx="44">
                  <c:v>-467995.41909999028</c:v>
                </c:pt>
                <c:pt idx="45">
                  <c:v>-288078.66790276079</c:v>
                </c:pt>
                <c:pt idx="46">
                  <c:v>-294801.96319121402</c:v>
                </c:pt>
                <c:pt idx="47">
                  <c:v>-295952.21671955759</c:v>
                </c:pt>
                <c:pt idx="48">
                  <c:v>-319756.20697555563</c:v>
                </c:pt>
                <c:pt idx="49">
                  <c:v>-284881.36807493743</c:v>
                </c:pt>
                <c:pt idx="50">
                  <c:v>-281938.25194711523</c:v>
                </c:pt>
                <c:pt idx="51">
                  <c:v>-290399.990943741</c:v>
                </c:pt>
                <c:pt idx="52">
                  <c:v>-303638.75250272109</c:v>
                </c:pt>
                <c:pt idx="53">
                  <c:v>-294197.99478851352</c:v>
                </c:pt>
                <c:pt idx="54">
                  <c:v>-307739.95829653612</c:v>
                </c:pt>
                <c:pt idx="55">
                  <c:v>-302501.51812012063</c:v>
                </c:pt>
                <c:pt idx="56">
                  <c:v>-294144.71056194435</c:v>
                </c:pt>
                <c:pt idx="57">
                  <c:v>-291885.80333737627</c:v>
                </c:pt>
                <c:pt idx="58">
                  <c:v>-298697.95107685059</c:v>
                </c:pt>
                <c:pt idx="59">
                  <c:v>-299863.40590766625</c:v>
                </c:pt>
              </c:numCache>
            </c:numRef>
          </c:val>
          <c:extLst>
            <c:ext xmlns:c16="http://schemas.microsoft.com/office/drawing/2014/chart" uri="{C3380CC4-5D6E-409C-BE32-E72D297353CC}">
              <c16:uniqueId val="{00000002-3F0F-4385-9E6C-C48AA83024B8}"/>
            </c:ext>
          </c:extLst>
        </c:ser>
        <c:ser>
          <c:idx val="3"/>
          <c:order val="3"/>
          <c:tx>
            <c:strRef>
              <c:f>jooniseandmed!$F$1</c:f>
              <c:strCache>
                <c:ptCount val="1"/>
                <c:pt idx="0">
                  <c:v>Vana perioodi VMS muutus</c:v>
                </c:pt>
              </c:strCache>
            </c:strRef>
          </c:tx>
          <c:spPr>
            <a:solidFill>
              <a:schemeClr val="accent4"/>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jooniseandmed!$F$2:$F$61</c:f>
              <c:numCache>
                <c:formatCode>#,##0</c:formatCode>
                <c:ptCount val="60"/>
                <c:pt idx="0">
                  <c:v>0</c:v>
                </c:pt>
                <c:pt idx="1">
                  <c:v>1181914.6051440686</c:v>
                </c:pt>
                <c:pt idx="2">
                  <c:v>201864.2347799672</c:v>
                </c:pt>
                <c:pt idx="3">
                  <c:v>297071.57079602871</c:v>
                </c:pt>
                <c:pt idx="4">
                  <c:v>343474.70715994987</c:v>
                </c:pt>
                <c:pt idx="5">
                  <c:v>424228.18344395893</c:v>
                </c:pt>
                <c:pt idx="6">
                  <c:v>357581.66111208574</c:v>
                </c:pt>
                <c:pt idx="7">
                  <c:v>369635.53156403906</c:v>
                </c:pt>
                <c:pt idx="8">
                  <c:v>282649.90738397173</c:v>
                </c:pt>
                <c:pt idx="9">
                  <c:v>367207.5857839316</c:v>
                </c:pt>
                <c:pt idx="10">
                  <c:v>351702.32364797825</c:v>
                </c:pt>
                <c:pt idx="11">
                  <c:v>267565.36456027057</c:v>
                </c:pt>
                <c:pt idx="12">
                  <c:v>947074.94965186261</c:v>
                </c:pt>
                <c:pt idx="13">
                  <c:v>1419916.5781830614</c:v>
                </c:pt>
                <c:pt idx="14">
                  <c:v>415578.32404380082</c:v>
                </c:pt>
                <c:pt idx="15">
                  <c:v>432330.13553214428</c:v>
                </c:pt>
                <c:pt idx="16">
                  <c:v>352212.99460424209</c:v>
                </c:pt>
                <c:pt idx="17">
                  <c:v>316720.07831889443</c:v>
                </c:pt>
                <c:pt idx="18">
                  <c:v>339202.1599741088</c:v>
                </c:pt>
                <c:pt idx="19">
                  <c:v>260632.22075309962</c:v>
                </c:pt>
                <c:pt idx="20">
                  <c:v>602598.89965791372</c:v>
                </c:pt>
                <c:pt idx="21">
                  <c:v>363641.51635688177</c:v>
                </c:pt>
                <c:pt idx="22">
                  <c:v>291466.84549098572</c:v>
                </c:pt>
                <c:pt idx="23">
                  <c:v>286151.53156821086</c:v>
                </c:pt>
                <c:pt idx="24">
                  <c:v>499672.54750479915</c:v>
                </c:pt>
                <c:pt idx="25">
                  <c:v>798298.7956501107</c:v>
                </c:pt>
                <c:pt idx="26">
                  <c:v>606816.35721701337</c:v>
                </c:pt>
                <c:pt idx="27">
                  <c:v>406364.75214990566</c:v>
                </c:pt>
                <c:pt idx="28">
                  <c:v>151267.98116021132</c:v>
                </c:pt>
                <c:pt idx="29">
                  <c:v>285885.69950681878</c:v>
                </c:pt>
                <c:pt idx="30">
                  <c:v>297363.34608093847</c:v>
                </c:pt>
                <c:pt idx="31">
                  <c:v>353545.17245343246</c:v>
                </c:pt>
                <c:pt idx="32">
                  <c:v>475466.61291591031</c:v>
                </c:pt>
                <c:pt idx="33">
                  <c:v>261125.24487182547</c:v>
                </c:pt>
                <c:pt idx="34">
                  <c:v>284703.42989999999</c:v>
                </c:pt>
                <c:pt idx="35">
                  <c:v>458607.94234800007</c:v>
                </c:pt>
                <c:pt idx="36">
                  <c:v>393847.61156688677</c:v>
                </c:pt>
                <c:pt idx="37">
                  <c:v>607002.22787393921</c:v>
                </c:pt>
                <c:pt idx="38">
                  <c:v>190444.6876</c:v>
                </c:pt>
                <c:pt idx="39">
                  <c:v>630666.28689999995</c:v>
                </c:pt>
                <c:pt idx="40">
                  <c:v>295672.47778003913</c:v>
                </c:pt>
                <c:pt idx="41">
                  <c:v>330132.45027784025</c:v>
                </c:pt>
                <c:pt idx="42">
                  <c:v>369723.3179494057</c:v>
                </c:pt>
                <c:pt idx="43">
                  <c:v>294926.25619782018</c:v>
                </c:pt>
                <c:pt idx="44">
                  <c:v>307885.3889910978</c:v>
                </c:pt>
                <c:pt idx="45">
                  <c:v>406593.15681324713</c:v>
                </c:pt>
                <c:pt idx="46">
                  <c:v>406593.15681324713</c:v>
                </c:pt>
                <c:pt idx="47">
                  <c:v>406593.15681324713</c:v>
                </c:pt>
                <c:pt idx="48">
                  <c:v>386673.34796473087</c:v>
                </c:pt>
                <c:pt idx="49">
                  <c:v>386673.34796473087</c:v>
                </c:pt>
                <c:pt idx="50">
                  <c:v>386673.34796473087</c:v>
                </c:pt>
                <c:pt idx="51">
                  <c:v>386673.34796473087</c:v>
                </c:pt>
                <c:pt idx="52">
                  <c:v>386673.34796473087</c:v>
                </c:pt>
                <c:pt idx="53">
                  <c:v>386673.34796473087</c:v>
                </c:pt>
                <c:pt idx="54">
                  <c:v>386673.34796473087</c:v>
                </c:pt>
                <c:pt idx="55">
                  <c:v>386673.34796473087</c:v>
                </c:pt>
                <c:pt idx="56">
                  <c:v>386673.34796473087</c:v>
                </c:pt>
                <c:pt idx="57">
                  <c:v>386673.34796473087</c:v>
                </c:pt>
                <c:pt idx="58">
                  <c:v>386673.34796473087</c:v>
                </c:pt>
                <c:pt idx="59">
                  <c:v>386673.34796473087</c:v>
                </c:pt>
              </c:numCache>
            </c:numRef>
          </c:val>
          <c:extLst>
            <c:ext xmlns:c16="http://schemas.microsoft.com/office/drawing/2014/chart" uri="{C3380CC4-5D6E-409C-BE32-E72D297353CC}">
              <c16:uniqueId val="{00000003-3F0F-4385-9E6C-C48AA83024B8}"/>
            </c:ext>
          </c:extLst>
        </c:ser>
        <c:ser>
          <c:idx val="4"/>
          <c:order val="4"/>
          <c:tx>
            <c:strRef>
              <c:f>jooniseandmed!$G$1</c:f>
              <c:strCache>
                <c:ptCount val="1"/>
                <c:pt idx="0">
                  <c:v>FTM</c:v>
                </c:pt>
              </c:strCache>
            </c:strRef>
          </c:tx>
          <c:spPr>
            <a:solidFill>
              <a:schemeClr val="accent5"/>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jooniseandmed!$G$2:$G$61</c:f>
              <c:numCache>
                <c:formatCode>#,##0</c:formatCode>
                <c:ptCount val="60"/>
                <c:pt idx="0">
                  <c:v>565957.1458586863</c:v>
                </c:pt>
                <c:pt idx="1">
                  <c:v>768487.9117957243</c:v>
                </c:pt>
                <c:pt idx="2">
                  <c:v>4457892.085394538</c:v>
                </c:pt>
                <c:pt idx="3">
                  <c:v>1993552.4041564572</c:v>
                </c:pt>
                <c:pt idx="4">
                  <c:v>2616096.5120232911</c:v>
                </c:pt>
                <c:pt idx="5">
                  <c:v>857359.65135193174</c:v>
                </c:pt>
                <c:pt idx="6">
                  <c:v>534223.70236339723</c:v>
                </c:pt>
                <c:pt idx="7">
                  <c:v>496614.06828473427</c:v>
                </c:pt>
                <c:pt idx="8">
                  <c:v>2475385.7396742478</c:v>
                </c:pt>
                <c:pt idx="9">
                  <c:v>16404901.952519851</c:v>
                </c:pt>
                <c:pt idx="10">
                  <c:v>1160429.0235324844</c:v>
                </c:pt>
                <c:pt idx="11">
                  <c:v>1919986.8188646652</c:v>
                </c:pt>
                <c:pt idx="12">
                  <c:v>862629.1708510397</c:v>
                </c:pt>
                <c:pt idx="13">
                  <c:v>1018040.0180468122</c:v>
                </c:pt>
                <c:pt idx="14">
                  <c:v>4366318.6230941862</c:v>
                </c:pt>
                <c:pt idx="15">
                  <c:v>3419269.3886951841</c:v>
                </c:pt>
                <c:pt idx="16">
                  <c:v>2469580.2389449705</c:v>
                </c:pt>
                <c:pt idx="17">
                  <c:v>799981.63276562141</c:v>
                </c:pt>
                <c:pt idx="18">
                  <c:v>823906.56977431977</c:v>
                </c:pt>
                <c:pt idx="19">
                  <c:v>683430.48916473973</c:v>
                </c:pt>
                <c:pt idx="20">
                  <c:v>1982384.4469805029</c:v>
                </c:pt>
                <c:pt idx="21">
                  <c:v>18457589.249932952</c:v>
                </c:pt>
                <c:pt idx="22">
                  <c:v>1003005.1908891203</c:v>
                </c:pt>
                <c:pt idx="23">
                  <c:v>1984867.5329713551</c:v>
                </c:pt>
                <c:pt idx="24">
                  <c:v>836394.91347593314</c:v>
                </c:pt>
                <c:pt idx="25">
                  <c:v>744325.30444133794</c:v>
                </c:pt>
                <c:pt idx="26">
                  <c:v>2840663.2264535022</c:v>
                </c:pt>
                <c:pt idx="27">
                  <c:v>4320490.4660668187</c:v>
                </c:pt>
                <c:pt idx="28">
                  <c:v>2442915.1753138932</c:v>
                </c:pt>
                <c:pt idx="29">
                  <c:v>762344.56768486125</c:v>
                </c:pt>
                <c:pt idx="30">
                  <c:v>704505.92604555027</c:v>
                </c:pt>
                <c:pt idx="31">
                  <c:v>637709.37056058052</c:v>
                </c:pt>
                <c:pt idx="32">
                  <c:v>2273111.5887989961</c:v>
                </c:pt>
                <c:pt idx="33">
                  <c:v>21386327.554618884</c:v>
                </c:pt>
                <c:pt idx="34">
                  <c:v>1127801.567100141</c:v>
                </c:pt>
                <c:pt idx="35">
                  <c:v>2129405.1464630379</c:v>
                </c:pt>
                <c:pt idx="36">
                  <c:v>1002710.3170843924</c:v>
                </c:pt>
                <c:pt idx="37">
                  <c:v>1003496.92</c:v>
                </c:pt>
                <c:pt idx="38">
                  <c:v>3812041.0999999996</c:v>
                </c:pt>
                <c:pt idx="39">
                  <c:v>2932088.4379254594</c:v>
                </c:pt>
                <c:pt idx="40">
                  <c:v>2949955.7450506212</c:v>
                </c:pt>
                <c:pt idx="41">
                  <c:v>954878.79590005556</c:v>
                </c:pt>
                <c:pt idx="42">
                  <c:v>755334.7662961859</c:v>
                </c:pt>
                <c:pt idx="43">
                  <c:v>771385.96374840243</c:v>
                </c:pt>
                <c:pt idx="44">
                  <c:v>2414971.3579736464</c:v>
                </c:pt>
                <c:pt idx="45">
                  <c:v>19921958.40227592</c:v>
                </c:pt>
                <c:pt idx="46">
                  <c:v>1065403.3789946306</c:v>
                </c:pt>
                <c:pt idx="47">
                  <c:v>2057136.3397171965</c:v>
                </c:pt>
                <c:pt idx="48">
                  <c:v>919552.61528016278</c:v>
                </c:pt>
                <c:pt idx="49">
                  <c:v>873911.11222066893</c:v>
                </c:pt>
                <c:pt idx="50">
                  <c:v>3326352.1632267507</c:v>
                </c:pt>
                <c:pt idx="51">
                  <c:v>3626289.4519961393</c:v>
                </c:pt>
                <c:pt idx="52">
                  <c:v>2696435.460182257</c:v>
                </c:pt>
                <c:pt idx="53">
                  <c:v>858611.6817924584</c:v>
                </c:pt>
                <c:pt idx="54">
                  <c:v>729920.34617086803</c:v>
                </c:pt>
                <c:pt idx="55">
                  <c:v>704547.66715449141</c:v>
                </c:pt>
                <c:pt idx="56">
                  <c:v>2344041.4733863212</c:v>
                </c:pt>
                <c:pt idx="57">
                  <c:v>20654142.9784474</c:v>
                </c:pt>
                <c:pt idx="58">
                  <c:v>1096602.4730473859</c:v>
                </c:pt>
                <c:pt idx="59">
                  <c:v>2093270.7430901174</c:v>
                </c:pt>
              </c:numCache>
            </c:numRef>
          </c:val>
          <c:extLst>
            <c:ext xmlns:c16="http://schemas.microsoft.com/office/drawing/2014/chart" uri="{C3380CC4-5D6E-409C-BE32-E72D297353CC}">
              <c16:uniqueId val="{00000004-3F0F-4385-9E6C-C48AA83024B8}"/>
            </c:ext>
          </c:extLst>
        </c:ser>
        <c:ser>
          <c:idx val="5"/>
          <c:order val="5"/>
          <c:tx>
            <c:strRef>
              <c:f>jooniseandmed!$H$1</c:f>
              <c:strCache>
                <c:ptCount val="1"/>
                <c:pt idx="0">
                  <c:v>Aadressita isikutelt</c:v>
                </c:pt>
              </c:strCache>
            </c:strRef>
          </c:tx>
          <c:spPr>
            <a:solidFill>
              <a:schemeClr val="accent6"/>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jooniseandmed!$H$2:$H$61</c:f>
              <c:numCache>
                <c:formatCode>#,##0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5-3F0F-4385-9E6C-C48AA83024B8}"/>
            </c:ext>
          </c:extLst>
        </c:ser>
        <c:dLbls>
          <c:showLegendKey val="0"/>
          <c:showVal val="0"/>
          <c:showCatName val="0"/>
          <c:showSerName val="0"/>
          <c:showPercent val="0"/>
          <c:showBubbleSize val="0"/>
        </c:dLbls>
        <c:gapWidth val="150"/>
        <c:overlap val="100"/>
        <c:axId val="854583680"/>
        <c:axId val="854595200"/>
      </c:barChart>
      <c:catAx>
        <c:axId val="854583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54595200"/>
        <c:crosses val="autoZero"/>
        <c:auto val="1"/>
        <c:lblAlgn val="ctr"/>
        <c:lblOffset val="100"/>
        <c:noMultiLvlLbl val="0"/>
      </c:catAx>
      <c:valAx>
        <c:axId val="854595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54583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8</xdr:row>
      <xdr:rowOff>38100</xdr:rowOff>
    </xdr:from>
    <xdr:to>
      <xdr:col>0</xdr:col>
      <xdr:colOff>2476830</xdr:colOff>
      <xdr:row>25</xdr:row>
      <xdr:rowOff>15671</xdr:rowOff>
    </xdr:to>
    <xdr:pic>
      <xdr:nvPicPr>
        <xdr:cNvPr id="2" name="Picture 1">
          <a:extLst>
            <a:ext uri="{FF2B5EF4-FFF2-40B4-BE49-F238E27FC236}">
              <a16:creationId xmlns:a16="http://schemas.microsoft.com/office/drawing/2014/main" id="{083B0945-F1AC-86E6-6192-D388BD4CFC54}"/>
            </a:ext>
          </a:extLst>
        </xdr:cNvPr>
        <xdr:cNvPicPr>
          <a:picLocks noChangeAspect="1"/>
        </xdr:cNvPicPr>
      </xdr:nvPicPr>
      <xdr:blipFill>
        <a:blip xmlns:r="http://schemas.openxmlformats.org/officeDocument/2006/relationships" r:embed="rId1"/>
        <a:stretch>
          <a:fillRect/>
        </a:stretch>
      </xdr:blipFill>
      <xdr:spPr>
        <a:xfrm>
          <a:off x="114300" y="1684020"/>
          <a:ext cx="2362530" cy="3086531"/>
        </a:xfrm>
        <a:prstGeom prst="rect">
          <a:avLst/>
        </a:prstGeom>
      </xdr:spPr>
    </xdr:pic>
    <xdr:clientData/>
  </xdr:twoCellAnchor>
  <xdr:twoCellAnchor editAs="oneCell">
    <xdr:from>
      <xdr:col>0</xdr:col>
      <xdr:colOff>3627120</xdr:colOff>
      <xdr:row>51</xdr:row>
      <xdr:rowOff>7620</xdr:rowOff>
    </xdr:from>
    <xdr:to>
      <xdr:col>0</xdr:col>
      <xdr:colOff>7342388</xdr:colOff>
      <xdr:row>81</xdr:row>
      <xdr:rowOff>113175</xdr:rowOff>
    </xdr:to>
    <xdr:pic>
      <xdr:nvPicPr>
        <xdr:cNvPr id="5" name="Picture 4">
          <a:extLst>
            <a:ext uri="{FF2B5EF4-FFF2-40B4-BE49-F238E27FC236}">
              <a16:creationId xmlns:a16="http://schemas.microsoft.com/office/drawing/2014/main" id="{224DF011-95F2-148A-33BB-17880414293B}"/>
            </a:ext>
          </a:extLst>
        </xdr:cNvPr>
        <xdr:cNvPicPr>
          <a:picLocks noChangeAspect="1"/>
        </xdr:cNvPicPr>
      </xdr:nvPicPr>
      <xdr:blipFill>
        <a:blip xmlns:r="http://schemas.openxmlformats.org/officeDocument/2006/relationships" r:embed="rId2"/>
        <a:stretch>
          <a:fillRect/>
        </a:stretch>
      </xdr:blipFill>
      <xdr:spPr>
        <a:xfrm>
          <a:off x="3627120" y="8503920"/>
          <a:ext cx="3715268" cy="5591955"/>
        </a:xfrm>
        <a:prstGeom prst="rect">
          <a:avLst/>
        </a:prstGeom>
      </xdr:spPr>
    </xdr:pic>
    <xdr:clientData/>
  </xdr:twoCellAnchor>
  <xdr:twoCellAnchor>
    <xdr:from>
      <xdr:col>0</xdr:col>
      <xdr:colOff>5554980</xdr:colOff>
      <xdr:row>69</xdr:row>
      <xdr:rowOff>144780</xdr:rowOff>
    </xdr:from>
    <xdr:to>
      <xdr:col>0</xdr:col>
      <xdr:colOff>6652260</xdr:colOff>
      <xdr:row>72</xdr:row>
      <xdr:rowOff>45720</xdr:rowOff>
    </xdr:to>
    <xdr:sp macro="" textlink="">
      <xdr:nvSpPr>
        <xdr:cNvPr id="6" name="Oval 5">
          <a:extLst>
            <a:ext uri="{FF2B5EF4-FFF2-40B4-BE49-F238E27FC236}">
              <a16:creationId xmlns:a16="http://schemas.microsoft.com/office/drawing/2014/main" id="{095E697E-311F-3055-B437-A799E281DB5A}"/>
            </a:ext>
          </a:extLst>
        </xdr:cNvPr>
        <xdr:cNvSpPr/>
      </xdr:nvSpPr>
      <xdr:spPr>
        <a:xfrm>
          <a:off x="5554980" y="11932920"/>
          <a:ext cx="1097280" cy="44958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t-EE" sz="1100"/>
        </a:p>
      </xdr:txBody>
    </xdr:sp>
    <xdr:clientData/>
  </xdr:twoCellAnchor>
  <xdr:twoCellAnchor editAs="oneCell">
    <xdr:from>
      <xdr:col>0</xdr:col>
      <xdr:colOff>304800</xdr:colOff>
      <xdr:row>51</xdr:row>
      <xdr:rowOff>15240</xdr:rowOff>
    </xdr:from>
    <xdr:to>
      <xdr:col>0</xdr:col>
      <xdr:colOff>3381804</xdr:colOff>
      <xdr:row>80</xdr:row>
      <xdr:rowOff>17885</xdr:rowOff>
    </xdr:to>
    <xdr:pic>
      <xdr:nvPicPr>
        <xdr:cNvPr id="7" name="Picture 6">
          <a:extLst>
            <a:ext uri="{FF2B5EF4-FFF2-40B4-BE49-F238E27FC236}">
              <a16:creationId xmlns:a16="http://schemas.microsoft.com/office/drawing/2014/main" id="{F94AC333-31FD-12D7-99CE-E27491995826}"/>
            </a:ext>
          </a:extLst>
        </xdr:cNvPr>
        <xdr:cNvPicPr>
          <a:picLocks noChangeAspect="1"/>
        </xdr:cNvPicPr>
      </xdr:nvPicPr>
      <xdr:blipFill>
        <a:blip xmlns:r="http://schemas.openxmlformats.org/officeDocument/2006/relationships" r:embed="rId3"/>
        <a:stretch>
          <a:fillRect/>
        </a:stretch>
      </xdr:blipFill>
      <xdr:spPr>
        <a:xfrm>
          <a:off x="304800" y="8511540"/>
          <a:ext cx="3077004" cy="5306165"/>
        </a:xfrm>
        <a:prstGeom prst="rect">
          <a:avLst/>
        </a:prstGeom>
      </xdr:spPr>
    </xdr:pic>
    <xdr:clientData/>
  </xdr:twoCellAnchor>
  <xdr:twoCellAnchor editAs="oneCell">
    <xdr:from>
      <xdr:col>0</xdr:col>
      <xdr:colOff>38100</xdr:colOff>
      <xdr:row>26</xdr:row>
      <xdr:rowOff>463550</xdr:rowOff>
    </xdr:from>
    <xdr:to>
      <xdr:col>4</xdr:col>
      <xdr:colOff>155317</xdr:colOff>
      <xdr:row>32</xdr:row>
      <xdr:rowOff>20537</xdr:rowOff>
    </xdr:to>
    <xdr:pic>
      <xdr:nvPicPr>
        <xdr:cNvPr id="4" name="Picture 3">
          <a:extLst>
            <a:ext uri="{FF2B5EF4-FFF2-40B4-BE49-F238E27FC236}">
              <a16:creationId xmlns:a16="http://schemas.microsoft.com/office/drawing/2014/main" id="{5D8FD0C2-DF1A-D1AE-C4CA-C241E267C038}"/>
            </a:ext>
          </a:extLst>
        </xdr:cNvPr>
        <xdr:cNvPicPr>
          <a:picLocks noChangeAspect="1"/>
        </xdr:cNvPicPr>
      </xdr:nvPicPr>
      <xdr:blipFill>
        <a:blip xmlns:r="http://schemas.openxmlformats.org/officeDocument/2006/relationships" r:embed="rId4"/>
        <a:stretch>
          <a:fillRect/>
        </a:stretch>
      </xdr:blipFill>
      <xdr:spPr>
        <a:xfrm>
          <a:off x="38100" y="5505450"/>
          <a:ext cx="17770217" cy="947637"/>
        </a:xfrm>
        <a:prstGeom prst="rect">
          <a:avLst/>
        </a:prstGeom>
      </xdr:spPr>
    </xdr:pic>
    <xdr:clientData/>
  </xdr:twoCellAnchor>
  <xdr:twoCellAnchor editAs="oneCell">
    <xdr:from>
      <xdr:col>0</xdr:col>
      <xdr:colOff>25401</xdr:colOff>
      <xdr:row>34</xdr:row>
      <xdr:rowOff>63500</xdr:rowOff>
    </xdr:from>
    <xdr:to>
      <xdr:col>0</xdr:col>
      <xdr:colOff>7035801</xdr:colOff>
      <xdr:row>45</xdr:row>
      <xdr:rowOff>163483</xdr:rowOff>
    </xdr:to>
    <xdr:pic>
      <xdr:nvPicPr>
        <xdr:cNvPr id="9" name="Picture 8">
          <a:extLst>
            <a:ext uri="{FF2B5EF4-FFF2-40B4-BE49-F238E27FC236}">
              <a16:creationId xmlns:a16="http://schemas.microsoft.com/office/drawing/2014/main" id="{A9535387-BA7B-669D-27A9-096FF42C5965}"/>
            </a:ext>
          </a:extLst>
        </xdr:cNvPr>
        <xdr:cNvPicPr>
          <a:picLocks noChangeAspect="1"/>
        </xdr:cNvPicPr>
      </xdr:nvPicPr>
      <xdr:blipFill>
        <a:blip xmlns:r="http://schemas.openxmlformats.org/officeDocument/2006/relationships" r:embed="rId5"/>
        <a:stretch>
          <a:fillRect/>
        </a:stretch>
      </xdr:blipFill>
      <xdr:spPr>
        <a:xfrm>
          <a:off x="25401" y="6915150"/>
          <a:ext cx="7010400" cy="21256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15875</xdr:colOff>
      <xdr:row>46</xdr:row>
      <xdr:rowOff>28575</xdr:rowOff>
    </xdr:from>
    <xdr:to>
      <xdr:col>25</xdr:col>
      <xdr:colOff>396875</xdr:colOff>
      <xdr:row>61</xdr:row>
      <xdr:rowOff>9525</xdr:rowOff>
    </xdr:to>
    <xdr:graphicFrame macro="">
      <xdr:nvGraphicFramePr>
        <xdr:cNvPr id="2" name="Chart 1">
          <a:extLst>
            <a:ext uri="{FF2B5EF4-FFF2-40B4-BE49-F238E27FC236}">
              <a16:creationId xmlns:a16="http://schemas.microsoft.com/office/drawing/2014/main" id="{83D18964-F7D0-14AA-5D24-A9C7938FC9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425450</xdr:colOff>
      <xdr:row>46</xdr:row>
      <xdr:rowOff>38100</xdr:rowOff>
    </xdr:from>
    <xdr:to>
      <xdr:col>30</xdr:col>
      <xdr:colOff>806450</xdr:colOff>
      <xdr:row>61</xdr:row>
      <xdr:rowOff>19050</xdr:rowOff>
    </xdr:to>
    <xdr:graphicFrame macro="">
      <xdr:nvGraphicFramePr>
        <xdr:cNvPr id="3" name="Chart 2">
          <a:extLst>
            <a:ext uri="{FF2B5EF4-FFF2-40B4-BE49-F238E27FC236}">
              <a16:creationId xmlns:a16="http://schemas.microsoft.com/office/drawing/2014/main" id="{1B9D4AD8-5D81-4BF7-A8AA-D75B8C263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6350</xdr:colOff>
      <xdr:row>62</xdr:row>
      <xdr:rowOff>25400</xdr:rowOff>
    </xdr:from>
    <xdr:to>
      <xdr:col>25</xdr:col>
      <xdr:colOff>387350</xdr:colOff>
      <xdr:row>77</xdr:row>
      <xdr:rowOff>6350</xdr:rowOff>
    </xdr:to>
    <xdr:graphicFrame macro="">
      <xdr:nvGraphicFramePr>
        <xdr:cNvPr id="5" name="Chart 4">
          <a:extLst>
            <a:ext uri="{FF2B5EF4-FFF2-40B4-BE49-F238E27FC236}">
              <a16:creationId xmlns:a16="http://schemas.microsoft.com/office/drawing/2014/main" id="{B2F2705A-518E-4C26-B790-BC620FA88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xdr:col>
      <xdr:colOff>444500</xdr:colOff>
      <xdr:row>62</xdr:row>
      <xdr:rowOff>31750</xdr:rowOff>
    </xdr:from>
    <xdr:to>
      <xdr:col>30</xdr:col>
      <xdr:colOff>825500</xdr:colOff>
      <xdr:row>77</xdr:row>
      <xdr:rowOff>12700</xdr:rowOff>
    </xdr:to>
    <xdr:graphicFrame macro="">
      <xdr:nvGraphicFramePr>
        <xdr:cNvPr id="6" name="Chart 5">
          <a:extLst>
            <a:ext uri="{FF2B5EF4-FFF2-40B4-BE49-F238E27FC236}">
              <a16:creationId xmlns:a16="http://schemas.microsoft.com/office/drawing/2014/main" id="{F19FC162-3254-4F40-A474-20B637B30E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22224</xdr:colOff>
      <xdr:row>30</xdr:row>
      <xdr:rowOff>19050</xdr:rowOff>
    </xdr:from>
    <xdr:to>
      <xdr:col>25</xdr:col>
      <xdr:colOff>393699</xdr:colOff>
      <xdr:row>45</xdr:row>
      <xdr:rowOff>12700</xdr:rowOff>
    </xdr:to>
    <xdr:graphicFrame macro="">
      <xdr:nvGraphicFramePr>
        <xdr:cNvPr id="7" name="Chart 6">
          <a:extLst>
            <a:ext uri="{FF2B5EF4-FFF2-40B4-BE49-F238E27FC236}">
              <a16:creationId xmlns:a16="http://schemas.microsoft.com/office/drawing/2014/main" id="{26A0B9F5-0D82-B346-DCB9-96451E090E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396874</xdr:colOff>
      <xdr:row>30</xdr:row>
      <xdr:rowOff>6350</xdr:rowOff>
    </xdr:from>
    <xdr:to>
      <xdr:col>30</xdr:col>
      <xdr:colOff>831849</xdr:colOff>
      <xdr:row>44</xdr:row>
      <xdr:rowOff>171450</xdr:rowOff>
    </xdr:to>
    <xdr:graphicFrame macro="">
      <xdr:nvGraphicFramePr>
        <xdr:cNvPr id="8" name="Chart 7">
          <a:extLst>
            <a:ext uri="{FF2B5EF4-FFF2-40B4-BE49-F238E27FC236}">
              <a16:creationId xmlns:a16="http://schemas.microsoft.com/office/drawing/2014/main" id="{E00D9759-1587-6261-A2D6-0A0B94CBE3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12700</xdr:colOff>
      <xdr:row>11</xdr:row>
      <xdr:rowOff>25400</xdr:rowOff>
    </xdr:from>
    <xdr:to>
      <xdr:col>13</xdr:col>
      <xdr:colOff>749299</xdr:colOff>
      <xdr:row>28</xdr:row>
      <xdr:rowOff>171450</xdr:rowOff>
    </xdr:to>
    <xdr:graphicFrame macro="">
      <xdr:nvGraphicFramePr>
        <xdr:cNvPr id="10" name="Chart 9">
          <a:extLst>
            <a:ext uri="{FF2B5EF4-FFF2-40B4-BE49-F238E27FC236}">
              <a16:creationId xmlns:a16="http://schemas.microsoft.com/office/drawing/2014/main" id="{4DA483D8-4CEE-43A9-908A-E588666C29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ndrus Jõgi" id="{59F907CE-9499-469E-9BFA-21EF2E314A2E}" userId="S::Andrus.Jogi@agri.ee::f0691c52-96f8-45bd-897a-9ac4e9f0754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3" dT="2025-10-06T07:44:51.80" personId="{59F907CE-9499-469E-9BFA-21EF2E314A2E}" id="{C83EEE79-4181-44DF-B0C0-85B1D0ED004F}">
    <text>aprillist</text>
  </threadedComment>
  <threadedComment ref="I3" dT="2025-10-06T07:44:51.80" personId="{59F907CE-9499-469E-9BFA-21EF2E314A2E}" id="{CA5D7CDA-210D-4F76-80C0-3EFD6FB10B12}">
    <text>aprillist</text>
  </threadedComment>
  <threadedComment ref="H4" dT="2025-02-11T13:41:23.31" personId="{59F907CE-9499-469E-9BFA-21EF2E314A2E}" id="{D3AD92F3-F046-4521-8B77-ECFC0C85643A}">
    <text>Keskmine palgakasv. Sobitada kohalikele oludele!</text>
  </threadedComment>
  <threadedComment ref="I4" dT="2025-02-11T13:41:23.31" personId="{59F907CE-9499-469E-9BFA-21EF2E314A2E}" id="{8AEE53FA-06A4-41D7-B255-D0582233C0DF}">
    <text>Keskmine palgakasv. Sobitada kohalikele oludele!</text>
  </threadedComment>
  <threadedComment ref="K4" dT="2026-06-02T06:56:28.64" personId="{59F907CE-9499-469E-9BFA-21EF2E314A2E}" id="{00A6E9D0-276E-4D13-95E0-C86D88C420DB}">
    <text>Ei sisalda hoiuse intressitulu saajaid.</text>
  </threadedComment>
  <threadedComment ref="B9" dT="2024-10-31T11:57:48.18" personId="{59F907CE-9499-469E-9BFA-21EF2E314A2E}" id="{21FCDB1D-3F61-4C02-B9D2-06B217D70493}">
    <text>Põhiosa on palgatulu (ca 90%), aga sisaldub siin ka töökaotushüvitised, vanemahüvitis, intressitulu jne. Täpsemalt vaata VMS graafikutega tabelist.</text>
  </threadedComment>
  <threadedComment ref="C31" dT="2025-11-26T10:02:02.61" personId="{59F907CE-9499-469E-9BFA-21EF2E314A2E}" id="{87BB55D5-7CD9-4728-8A33-4C8D990B5984}">
    <text>Sisaldab vanadus- ja eripensionile (sh enne 65-eluaastat pensionile läinud) lisaks ka toitjakaotus- ja rahvapensioni.</text>
  </threadedComment>
  <threadedComment ref="H31" dT="2025-11-26T10:07:37.72" personId="{59F907CE-9499-469E-9BFA-21EF2E314A2E}" id="{EC7FF3C1-E307-483D-B6E7-2A29746D20B6}">
    <text>Lisaks palgale sisaldab peamiselt ev juhtide liikmete tasusid, haigekassa ja töötukassa väljamakseid (nt töökaotushüvitis), vanemahüvitist ja intressitulu.</text>
  </threadedComment>
  <threadedComment ref="B79" dT="2024-10-29T11:38:11.48" personId="{59F907CE-9499-469E-9BFA-21EF2E314A2E}" id="{A4526F81-59D8-4006-8AAA-C65A4384780A}">
    <text>See on võlasaldo kuine muutus. Võlasaldo vähenemine ei tähenda alati, et võlgu on ära makstud, vaid see võib olla ka maha kantud.</text>
  </threadedComment>
  <threadedComment ref="I79" dT="2024-10-31T11:32:16.10" personId="{59F907CE-9499-469E-9BFA-21EF2E314A2E}" id="{3BE09588-9046-4020-B1D4-C1776EE56CA3}">
    <text>Deklaratsioonide tagant järgi parandamise tulemusena. Käesolevalt on kuvatud üldjuhul viimase aasta kohendused. Kaugemate perioodide andmeid ei ole uuendatud.</text>
  </threadedComment>
  <threadedComment ref="B94" dT="2024-10-31T11:32:39.34" personId="{59F907CE-9499-469E-9BFA-21EF2E314A2E}" id="{AB97FBB4-2950-40A5-8E16-39262D4EB9FB}">
    <text>Füüsiliste isikute esitatud deklaratsioonidest tulenevad täiendavad juurdemaksed.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0.bin"/><Relationship Id="rId1" Type="http://schemas.openxmlformats.org/officeDocument/2006/relationships/hyperlink" Target="https://agri.ee/regionaalareng-planeeringud/kohalikud-omavalitsused/finantskorraldus"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E6B9B-B39A-42CE-89BE-C1841990E7DE}">
  <dimension ref="A1:BD87"/>
  <sheetViews>
    <sheetView workbookViewId="0">
      <pane xSplit="3" ySplit="4" topLeftCell="AT64" activePane="bottomRight" state="frozen"/>
      <selection activeCell="AZ89" sqref="AZ89"/>
      <selection pane="topRight" activeCell="AZ89" sqref="AZ89"/>
      <selection pane="bottomLeft" activeCell="AZ89" sqref="AZ89"/>
      <selection pane="bottomRight" activeCell="BA5" sqref="BA5:BA82"/>
    </sheetView>
  </sheetViews>
  <sheetFormatPr defaultRowHeight="14.5" x14ac:dyDescent="0.35"/>
  <cols>
    <col min="1" max="1" width="4" bestFit="1" customWidth="1"/>
    <col min="2" max="2" width="11.1796875" customWidth="1"/>
    <col min="3" max="3" width="18.26953125" bestFit="1" customWidth="1"/>
    <col min="4" max="18" width="9.7265625" bestFit="1" customWidth="1"/>
    <col min="19" max="19" width="9.7265625" customWidth="1"/>
    <col min="20" max="32" width="9.7265625" bestFit="1" customWidth="1"/>
    <col min="33" max="33" width="9.54296875" bestFit="1" customWidth="1"/>
    <col min="34" max="35" width="9.81640625" bestFit="1" customWidth="1"/>
    <col min="36" max="43" width="9.54296875" bestFit="1" customWidth="1"/>
    <col min="44" max="44" width="9.36328125" customWidth="1"/>
    <col min="45" max="53" width="9.54296875" bestFit="1" customWidth="1"/>
  </cols>
  <sheetData>
    <row r="1" spans="1:56" x14ac:dyDescent="0.35">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c r="AX1">
        <v>48</v>
      </c>
      <c r="AY1">
        <v>49</v>
      </c>
      <c r="AZ1">
        <v>50</v>
      </c>
      <c r="BA1">
        <v>51</v>
      </c>
      <c r="BB1">
        <v>52</v>
      </c>
      <c r="BC1">
        <v>53</v>
      </c>
      <c r="BD1">
        <v>54</v>
      </c>
    </row>
    <row r="3" spans="1:56" x14ac:dyDescent="0.35">
      <c r="D3" s="2">
        <v>2022</v>
      </c>
      <c r="E3" s="62">
        <v>2023</v>
      </c>
      <c r="F3" s="62"/>
      <c r="G3" s="62"/>
      <c r="H3" s="62"/>
      <c r="I3" s="62"/>
      <c r="J3" s="62"/>
      <c r="K3" s="62"/>
      <c r="L3" s="62"/>
      <c r="M3" s="62"/>
      <c r="N3" s="63"/>
      <c r="O3" s="63"/>
      <c r="P3" s="63"/>
      <c r="Q3" s="63"/>
      <c r="R3" s="62">
        <v>2024</v>
      </c>
      <c r="S3" s="62"/>
      <c r="T3" s="62"/>
      <c r="U3" s="62"/>
      <c r="V3" s="62"/>
      <c r="W3" s="62"/>
      <c r="X3" s="62"/>
      <c r="Y3" s="62"/>
      <c r="Z3" s="62"/>
      <c r="AA3" s="63"/>
      <c r="AB3" s="63"/>
      <c r="AC3" s="63"/>
      <c r="AD3" s="63"/>
      <c r="AE3" s="62">
        <v>2025</v>
      </c>
      <c r="AF3" s="62"/>
      <c r="AG3" s="62"/>
      <c r="AH3" s="62"/>
      <c r="AI3" s="62"/>
      <c r="AJ3" s="62"/>
      <c r="AK3" s="62"/>
      <c r="AL3" s="62"/>
      <c r="AM3" s="62"/>
      <c r="AN3" s="63"/>
      <c r="AO3" s="63"/>
      <c r="AP3" s="63"/>
      <c r="AQ3" s="63"/>
      <c r="AR3" s="62">
        <v>2026</v>
      </c>
      <c r="AS3" s="62"/>
      <c r="AT3" s="62"/>
      <c r="AU3" s="62"/>
      <c r="AV3" s="62"/>
      <c r="AW3" s="62"/>
      <c r="AX3" s="62"/>
      <c r="AY3" s="62"/>
      <c r="AZ3" s="62"/>
      <c r="BA3" s="63"/>
      <c r="BB3" s="63"/>
      <c r="BC3" s="63"/>
      <c r="BD3" s="63"/>
    </row>
    <row r="4" spans="1:56" x14ac:dyDescent="0.35">
      <c r="B4" t="s">
        <v>91</v>
      </c>
      <c r="C4" t="s">
        <v>12</v>
      </c>
      <c r="D4" s="2">
        <v>12</v>
      </c>
      <c r="E4" s="2">
        <v>1</v>
      </c>
      <c r="F4" s="24" t="s">
        <v>111</v>
      </c>
      <c r="G4" s="2">
        <v>2</v>
      </c>
      <c r="H4" s="2">
        <v>3</v>
      </c>
      <c r="I4" s="2">
        <v>4</v>
      </c>
      <c r="J4" s="2">
        <v>5</v>
      </c>
      <c r="K4" s="2">
        <v>6</v>
      </c>
      <c r="L4" s="2">
        <v>7</v>
      </c>
      <c r="M4" s="2">
        <v>8</v>
      </c>
      <c r="N4" s="2">
        <v>9</v>
      </c>
      <c r="O4" s="2">
        <v>10</v>
      </c>
      <c r="P4" s="2">
        <v>11</v>
      </c>
      <c r="Q4" s="2">
        <v>12</v>
      </c>
      <c r="R4" s="2">
        <v>1</v>
      </c>
      <c r="S4" s="24" t="s">
        <v>133</v>
      </c>
      <c r="T4" s="2">
        <v>2</v>
      </c>
      <c r="U4" s="2">
        <v>3</v>
      </c>
      <c r="V4" s="2">
        <v>4</v>
      </c>
      <c r="W4" s="2">
        <v>5</v>
      </c>
      <c r="X4" s="2">
        <v>6</v>
      </c>
      <c r="Y4" s="2">
        <v>7</v>
      </c>
      <c r="Z4" s="2">
        <v>8</v>
      </c>
      <c r="AA4" s="2">
        <v>9</v>
      </c>
      <c r="AB4" s="2">
        <v>10</v>
      </c>
      <c r="AC4" s="2">
        <v>11</v>
      </c>
      <c r="AD4" s="2">
        <v>12</v>
      </c>
      <c r="AE4" s="2">
        <v>1</v>
      </c>
      <c r="AF4" s="24" t="s">
        <v>139</v>
      </c>
      <c r="AG4" s="2">
        <v>2</v>
      </c>
      <c r="AH4" s="2">
        <v>3</v>
      </c>
      <c r="AI4" s="2">
        <v>4</v>
      </c>
      <c r="AJ4" s="2">
        <v>5</v>
      </c>
      <c r="AK4" s="2">
        <v>6</v>
      </c>
      <c r="AL4" s="2">
        <v>7</v>
      </c>
      <c r="AM4" s="2">
        <v>8</v>
      </c>
      <c r="AN4" s="2">
        <v>9</v>
      </c>
      <c r="AO4" s="2">
        <v>10</v>
      </c>
      <c r="AP4" s="2">
        <v>11</v>
      </c>
      <c r="AQ4" s="2">
        <v>12</v>
      </c>
      <c r="AR4" s="2">
        <v>1</v>
      </c>
      <c r="AS4" s="24" t="s">
        <v>177</v>
      </c>
      <c r="AT4" s="2">
        <v>2</v>
      </c>
      <c r="AU4" s="2">
        <v>3</v>
      </c>
      <c r="AV4" s="2">
        <v>4</v>
      </c>
      <c r="AW4" s="2">
        <v>5</v>
      </c>
      <c r="AX4" s="2">
        <v>6</v>
      </c>
      <c r="AY4" s="2">
        <v>7</v>
      </c>
      <c r="AZ4" s="2">
        <v>8</v>
      </c>
      <c r="BA4" s="2">
        <v>9</v>
      </c>
      <c r="BB4" s="2">
        <v>10</v>
      </c>
      <c r="BC4" s="2">
        <v>11</v>
      </c>
      <c r="BD4" s="2">
        <v>12</v>
      </c>
    </row>
    <row r="5" spans="1:56" x14ac:dyDescent="0.35">
      <c r="A5" s="16">
        <v>141</v>
      </c>
      <c r="B5" t="s">
        <v>93</v>
      </c>
      <c r="C5" t="s">
        <v>14</v>
      </c>
      <c r="D5" s="4">
        <v>65199.265599999999</v>
      </c>
      <c r="E5" s="4">
        <v>66003.814799999993</v>
      </c>
      <c r="F5" s="4">
        <v>61370.587200000002</v>
      </c>
      <c r="G5" s="4">
        <v>69108.707200000004</v>
      </c>
      <c r="H5" s="4">
        <v>72710.221999999994</v>
      </c>
      <c r="I5" s="4">
        <v>73767.007599999997</v>
      </c>
      <c r="J5" s="4">
        <v>67110.549999999988</v>
      </c>
      <c r="K5" s="4">
        <v>66222.400399999999</v>
      </c>
      <c r="L5" s="4">
        <v>66312.459199999998</v>
      </c>
      <c r="M5" s="4">
        <v>67675.181599999996</v>
      </c>
      <c r="N5" s="4">
        <v>66035.704799999992</v>
      </c>
      <c r="O5" s="4">
        <v>70160.828399999999</v>
      </c>
      <c r="P5" s="4">
        <v>69150.328000000009</v>
      </c>
      <c r="Q5" s="4">
        <v>64628.252</v>
      </c>
      <c r="R5" s="4">
        <v>72374.863599999997</v>
      </c>
      <c r="S5" s="4">
        <v>62986.502800000002</v>
      </c>
      <c r="T5" s="4">
        <v>60865.731599999999</v>
      </c>
      <c r="U5" s="4">
        <v>64564.259099999996</v>
      </c>
      <c r="V5" s="4">
        <v>67409.392200000002</v>
      </c>
      <c r="W5" s="4">
        <v>67174.3361</v>
      </c>
      <c r="X5" s="4">
        <v>69524.873599999992</v>
      </c>
      <c r="Y5" s="4">
        <v>70730.446299999996</v>
      </c>
      <c r="Z5" s="4">
        <v>71208.6351</v>
      </c>
      <c r="AA5" s="4">
        <v>74067.299900000013</v>
      </c>
      <c r="AB5" s="4">
        <v>77058.719899999996</v>
      </c>
      <c r="AC5" s="4">
        <v>78345.7742</v>
      </c>
      <c r="AD5" s="4">
        <v>81937.336500000005</v>
      </c>
      <c r="AE5" s="4">
        <v>84776.981599999999</v>
      </c>
      <c r="AF5" s="4">
        <v>77895.556400000001</v>
      </c>
      <c r="AG5" s="4">
        <v>78119.952999999994</v>
      </c>
      <c r="AH5" s="4">
        <v>77869.149900000004</v>
      </c>
      <c r="AI5" s="4">
        <v>75200.122899999988</v>
      </c>
      <c r="AJ5" s="4">
        <v>74442.3177</v>
      </c>
      <c r="AK5" s="4">
        <v>72579.15449999999</v>
      </c>
      <c r="AL5" s="4">
        <v>76142.964900000006</v>
      </c>
      <c r="AM5" s="4">
        <v>78301.721799999999</v>
      </c>
      <c r="AN5" s="4">
        <v>78402.2503</v>
      </c>
      <c r="AO5" s="4">
        <v>80243.839899999992</v>
      </c>
      <c r="AP5" s="4">
        <v>80799.594299999997</v>
      </c>
      <c r="AQ5" s="4">
        <v>82159.771600000007</v>
      </c>
      <c r="AR5" s="4">
        <v>80916.308399999994</v>
      </c>
      <c r="AS5" s="4">
        <v>62289.086800000005</v>
      </c>
      <c r="AT5" s="4">
        <v>60835.342599999996</v>
      </c>
      <c r="AU5" s="4">
        <v>60294.688900000001</v>
      </c>
      <c r="AV5" s="4">
        <v>63679.591699999997</v>
      </c>
      <c r="AW5" s="4">
        <v>66347.55</v>
      </c>
      <c r="AX5" s="4">
        <v>67072.840299999996</v>
      </c>
      <c r="AY5" s="4">
        <v>68273.819300000003</v>
      </c>
      <c r="AZ5" s="4">
        <v>63327.573600000003</v>
      </c>
      <c r="BA5" s="4">
        <v>64433.090600000003</v>
      </c>
    </row>
    <row r="6" spans="1:56" x14ac:dyDescent="0.35">
      <c r="A6" s="16">
        <v>198</v>
      </c>
      <c r="B6" t="s">
        <v>93</v>
      </c>
      <c r="C6" t="s">
        <v>19</v>
      </c>
      <c r="D6" s="4">
        <v>197979.60460000002</v>
      </c>
      <c r="E6" s="4">
        <v>201012.435</v>
      </c>
      <c r="F6" s="4">
        <v>184997.75839999999</v>
      </c>
      <c r="G6" s="4">
        <v>190697.77479999998</v>
      </c>
      <c r="H6" s="4">
        <v>197480.52999999997</v>
      </c>
      <c r="I6" s="4">
        <v>190946.30359999998</v>
      </c>
      <c r="J6" s="4">
        <v>188362.9436</v>
      </c>
      <c r="K6" s="4">
        <v>198020.28480000002</v>
      </c>
      <c r="L6" s="4">
        <v>200165.1912</v>
      </c>
      <c r="M6" s="4">
        <v>209032.57439999998</v>
      </c>
      <c r="N6" s="4">
        <v>207119.69199999998</v>
      </c>
      <c r="O6" s="4">
        <v>214784.61679999999</v>
      </c>
      <c r="P6" s="4">
        <v>215800.97759999998</v>
      </c>
      <c r="Q6" s="4">
        <v>199535.97560000001</v>
      </c>
      <c r="R6" s="4">
        <v>220777.29440000001</v>
      </c>
      <c r="S6" s="4">
        <v>202533.39079999999</v>
      </c>
      <c r="T6" s="4">
        <v>195904.93969999999</v>
      </c>
      <c r="U6" s="4">
        <v>208088.22989999998</v>
      </c>
      <c r="V6" s="4">
        <v>216851.85949999999</v>
      </c>
      <c r="W6" s="4">
        <v>213007.277</v>
      </c>
      <c r="X6" s="4">
        <v>208333.09040000002</v>
      </c>
      <c r="Y6" s="4">
        <v>217144.75140000001</v>
      </c>
      <c r="Z6" s="4">
        <v>233809.4474</v>
      </c>
      <c r="AA6" s="4">
        <v>247955.9191</v>
      </c>
      <c r="AB6" s="4">
        <v>259816.43080000003</v>
      </c>
      <c r="AC6" s="4">
        <v>264739.8714</v>
      </c>
      <c r="AD6" s="4">
        <v>267744.21840000001</v>
      </c>
      <c r="AE6" s="4">
        <v>271218.02740000002</v>
      </c>
      <c r="AF6" s="4">
        <v>235430.35860000004</v>
      </c>
      <c r="AG6" s="4">
        <v>235333.56509999998</v>
      </c>
      <c r="AH6" s="4">
        <v>241083.92509999999</v>
      </c>
      <c r="AI6" s="4">
        <v>237311.88259999998</v>
      </c>
      <c r="AJ6" s="4">
        <v>253643.02120000002</v>
      </c>
      <c r="AK6" s="4">
        <v>259088.05849999998</v>
      </c>
      <c r="AL6" s="4">
        <v>256334.22320000001</v>
      </c>
      <c r="AM6" s="4">
        <v>250885.89509999999</v>
      </c>
      <c r="AN6" s="4">
        <v>258372.2855</v>
      </c>
      <c r="AO6" s="4">
        <v>256657.27360000001</v>
      </c>
      <c r="AP6" s="4">
        <v>260434.97590000002</v>
      </c>
      <c r="AQ6" s="4">
        <v>254735.09409999999</v>
      </c>
      <c r="AR6" s="4">
        <v>260392.4184</v>
      </c>
      <c r="AS6" s="4">
        <v>227456.6116</v>
      </c>
      <c r="AT6" s="4">
        <v>233237.84829999998</v>
      </c>
      <c r="AU6" s="4">
        <v>234410.71840000001</v>
      </c>
      <c r="AV6" s="4">
        <v>231390.2102</v>
      </c>
      <c r="AW6" s="4">
        <v>232170.18430000002</v>
      </c>
      <c r="AX6" s="4">
        <v>230897.5907</v>
      </c>
      <c r="AY6" s="4">
        <v>236372.26429999998</v>
      </c>
      <c r="AZ6" s="4">
        <v>237751.01329999999</v>
      </c>
      <c r="BA6" s="4">
        <v>247061.1366</v>
      </c>
    </row>
    <row r="7" spans="1:56" x14ac:dyDescent="0.35">
      <c r="A7" s="16">
        <v>245</v>
      </c>
      <c r="B7" t="s">
        <v>93</v>
      </c>
      <c r="C7" t="s">
        <v>22</v>
      </c>
      <c r="D7" s="4">
        <v>65602.6682</v>
      </c>
      <c r="E7" s="4">
        <v>65344.810599999997</v>
      </c>
      <c r="F7" s="4">
        <v>57334.6852</v>
      </c>
      <c r="G7" s="4">
        <v>62234.218799999995</v>
      </c>
      <c r="H7" s="4">
        <v>65788.730800000005</v>
      </c>
      <c r="I7" s="4">
        <v>64914.096000000005</v>
      </c>
      <c r="J7" s="4">
        <v>62118.565600000002</v>
      </c>
      <c r="K7" s="4">
        <v>61783.685599999997</v>
      </c>
      <c r="L7" s="4">
        <v>68360.130799999999</v>
      </c>
      <c r="M7" s="4">
        <v>67540.153200000001</v>
      </c>
      <c r="N7" s="4">
        <v>67185.060800000007</v>
      </c>
      <c r="O7" s="4">
        <v>67954.686799999996</v>
      </c>
      <c r="P7" s="4">
        <v>64632.318399999996</v>
      </c>
      <c r="Q7" s="4">
        <v>58413.118399999992</v>
      </c>
      <c r="R7" s="4">
        <v>68018.553199999995</v>
      </c>
      <c r="S7" s="4">
        <v>56267.972800000003</v>
      </c>
      <c r="T7" s="4">
        <v>52446.479099999997</v>
      </c>
      <c r="U7" s="4">
        <v>59349.769099999998</v>
      </c>
      <c r="V7" s="4">
        <v>61535.748399999997</v>
      </c>
      <c r="W7" s="4">
        <v>61946.623399999997</v>
      </c>
      <c r="X7" s="4">
        <v>60859.854899999998</v>
      </c>
      <c r="Y7" s="4">
        <v>61094.016199999998</v>
      </c>
      <c r="Z7" s="4">
        <v>59148.240900000004</v>
      </c>
      <c r="AA7" s="4">
        <v>65100.790999999997</v>
      </c>
      <c r="AB7" s="4">
        <v>67392.593499999988</v>
      </c>
      <c r="AC7" s="4">
        <v>66078.574099999998</v>
      </c>
      <c r="AD7" s="4">
        <v>71078.637000000002</v>
      </c>
      <c r="AE7" s="4">
        <v>73885.344800000006</v>
      </c>
      <c r="AF7" s="4">
        <v>67587.806800000006</v>
      </c>
      <c r="AG7" s="4">
        <v>67136.709600000002</v>
      </c>
      <c r="AH7" s="4">
        <v>66615.998999999996</v>
      </c>
      <c r="AI7" s="4">
        <v>63505.405500000001</v>
      </c>
      <c r="AJ7" s="4">
        <v>67967.086500000005</v>
      </c>
      <c r="AK7" s="4">
        <v>67647.419599999994</v>
      </c>
      <c r="AL7" s="4">
        <v>67961.015599999999</v>
      </c>
      <c r="AM7" s="4">
        <v>68777.146699999998</v>
      </c>
      <c r="AN7" s="4">
        <v>71329.002100000012</v>
      </c>
      <c r="AO7" s="4">
        <v>71351.34090000001</v>
      </c>
      <c r="AP7" s="4">
        <v>71344.121899999998</v>
      </c>
      <c r="AQ7" s="4">
        <v>73059.907500000001</v>
      </c>
      <c r="AR7" s="4">
        <v>72012.591899999999</v>
      </c>
      <c r="AS7" s="4">
        <v>57644.685100000002</v>
      </c>
      <c r="AT7" s="4">
        <v>61351.341499999995</v>
      </c>
      <c r="AU7" s="4">
        <v>61256.752500000002</v>
      </c>
      <c r="AV7" s="4">
        <v>62273.364600000001</v>
      </c>
      <c r="AW7" s="4">
        <v>64488.121799999994</v>
      </c>
      <c r="AX7" s="4">
        <v>69439.550700000007</v>
      </c>
      <c r="AY7" s="4">
        <v>68423.476800000004</v>
      </c>
      <c r="AZ7" s="4">
        <v>71070.704700000002</v>
      </c>
      <c r="BA7" s="4">
        <v>75464.416700000002</v>
      </c>
    </row>
    <row r="8" spans="1:56" x14ac:dyDescent="0.35">
      <c r="A8" s="16">
        <v>296</v>
      </c>
      <c r="B8" t="s">
        <v>93</v>
      </c>
      <c r="C8" t="s">
        <v>31</v>
      </c>
      <c r="D8" s="4">
        <v>125482.3336</v>
      </c>
      <c r="E8" s="4">
        <v>126153.9932</v>
      </c>
      <c r="F8" s="4">
        <v>102639.88279999999</v>
      </c>
      <c r="G8" s="4">
        <v>101584.17360000001</v>
      </c>
      <c r="H8" s="4">
        <v>104684.44479999998</v>
      </c>
      <c r="I8" s="4">
        <v>104284.9808</v>
      </c>
      <c r="J8" s="4">
        <v>103405.0836</v>
      </c>
      <c r="K8" s="4">
        <v>102396.8556</v>
      </c>
      <c r="L8" s="4">
        <v>99692.819199999998</v>
      </c>
      <c r="M8" s="4">
        <v>100275.03199999999</v>
      </c>
      <c r="N8" s="4">
        <v>104375.0396</v>
      </c>
      <c r="O8" s="4">
        <v>113098.06559999999</v>
      </c>
      <c r="P8" s="4">
        <v>115282.55960000001</v>
      </c>
      <c r="Q8" s="4">
        <v>106898.8388</v>
      </c>
      <c r="R8" s="4">
        <v>119267.9904</v>
      </c>
      <c r="S8" s="4">
        <v>101455.6036</v>
      </c>
      <c r="T8" s="4">
        <v>101788.4136</v>
      </c>
      <c r="U8" s="4">
        <v>105565.21429999999</v>
      </c>
      <c r="V8" s="4">
        <v>105271.8487</v>
      </c>
      <c r="W8" s="4">
        <v>108192.1538</v>
      </c>
      <c r="X8" s="4">
        <v>103781.37</v>
      </c>
      <c r="Y8" s="4">
        <v>99326.118199999997</v>
      </c>
      <c r="Z8" s="4">
        <v>105060.2818</v>
      </c>
      <c r="AA8" s="4">
        <v>108506.954</v>
      </c>
      <c r="AB8" s="4">
        <v>111888.9526</v>
      </c>
      <c r="AC8" s="4">
        <v>111772.21310000001</v>
      </c>
      <c r="AD8" s="4">
        <v>113306.4108</v>
      </c>
      <c r="AE8" s="4">
        <v>113691.89630000001</v>
      </c>
      <c r="AF8" s="4">
        <v>94194.943499999994</v>
      </c>
      <c r="AG8" s="4">
        <v>96354.984999999986</v>
      </c>
      <c r="AH8" s="4">
        <v>99076.958400000003</v>
      </c>
      <c r="AI8" s="4">
        <v>94795.801200000002</v>
      </c>
      <c r="AJ8" s="4">
        <v>96540.43220000001</v>
      </c>
      <c r="AK8" s="4">
        <v>99697.494000000006</v>
      </c>
      <c r="AL8" s="4">
        <v>101471.60399999999</v>
      </c>
      <c r="AM8" s="4">
        <v>107616.95259999999</v>
      </c>
      <c r="AN8" s="4">
        <v>112051.6605</v>
      </c>
      <c r="AO8" s="4">
        <v>116649.47080000001</v>
      </c>
      <c r="AP8" s="4">
        <v>115220.9059</v>
      </c>
      <c r="AQ8" s="4">
        <v>121394.4237</v>
      </c>
      <c r="AR8" s="4">
        <v>127948.21979999999</v>
      </c>
      <c r="AS8" s="4">
        <v>109028.21739999999</v>
      </c>
      <c r="AT8" s="4">
        <v>110060.59270000001</v>
      </c>
      <c r="AU8" s="4">
        <v>107638.981</v>
      </c>
      <c r="AV8" s="4">
        <v>110802.9071</v>
      </c>
      <c r="AW8" s="4">
        <v>112498.65429999999</v>
      </c>
      <c r="AX8" s="4">
        <v>112166.59349999999</v>
      </c>
      <c r="AY8" s="4">
        <v>112733.69880000001</v>
      </c>
      <c r="AZ8" s="4">
        <v>121575.06570000001</v>
      </c>
      <c r="BA8" s="4">
        <v>121634.32500000001</v>
      </c>
    </row>
    <row r="9" spans="1:56" x14ac:dyDescent="0.35">
      <c r="A9" s="17">
        <v>305</v>
      </c>
      <c r="B9" t="s">
        <v>93</v>
      </c>
      <c r="C9" t="s">
        <v>33</v>
      </c>
      <c r="D9" s="4">
        <v>64534.457999999991</v>
      </c>
      <c r="E9" s="4">
        <v>66818.339600000007</v>
      </c>
      <c r="F9" s="4">
        <v>63708.647599999997</v>
      </c>
      <c r="G9" s="4">
        <v>67516.113600000012</v>
      </c>
      <c r="H9" s="4">
        <v>66942.512000000002</v>
      </c>
      <c r="I9" s="4">
        <v>62467.678</v>
      </c>
      <c r="J9" s="4">
        <v>66200.872399999993</v>
      </c>
      <c r="K9" s="4">
        <v>65553.716799999995</v>
      </c>
      <c r="L9" s="4">
        <v>65443.804400000001</v>
      </c>
      <c r="M9" s="4">
        <v>73097.008399999992</v>
      </c>
      <c r="N9" s="4">
        <v>69778.347600000008</v>
      </c>
      <c r="O9" s="4">
        <v>66966.790800000002</v>
      </c>
      <c r="P9" s="4">
        <v>67005.182400000005</v>
      </c>
      <c r="Q9" s="4">
        <v>59430.436000000002</v>
      </c>
      <c r="R9" s="4">
        <v>69074.142800000001</v>
      </c>
      <c r="S9" s="4">
        <v>56462.322799999994</v>
      </c>
      <c r="T9" s="4">
        <v>52494.174299999999</v>
      </c>
      <c r="U9" s="4">
        <v>59297.724300000002</v>
      </c>
      <c r="V9" s="4">
        <v>61698.7114</v>
      </c>
      <c r="W9" s="4">
        <v>59941.793599999997</v>
      </c>
      <c r="X9" s="4">
        <v>60244.791599999997</v>
      </c>
      <c r="Y9" s="4">
        <v>64658.377099999998</v>
      </c>
      <c r="Z9" s="4">
        <v>69353.566999999995</v>
      </c>
      <c r="AA9" s="4">
        <v>73616.4516</v>
      </c>
      <c r="AB9" s="4">
        <v>75715.416499999992</v>
      </c>
      <c r="AC9" s="4">
        <v>77499.523000000001</v>
      </c>
      <c r="AD9" s="4">
        <v>84118.8557</v>
      </c>
      <c r="AE9" s="4">
        <v>84281.282700000011</v>
      </c>
      <c r="AF9" s="4">
        <v>68376.515899999999</v>
      </c>
      <c r="AG9" s="4">
        <v>69022.151899999997</v>
      </c>
      <c r="AH9" s="4">
        <v>68803.523000000001</v>
      </c>
      <c r="AI9" s="4">
        <v>68772.138899999991</v>
      </c>
      <c r="AJ9" s="4">
        <v>71961.171999999991</v>
      </c>
      <c r="AK9" s="4">
        <v>70691.119000000006</v>
      </c>
      <c r="AL9" s="4">
        <v>73907.911399999997</v>
      </c>
      <c r="AM9" s="4">
        <v>76887.178799999994</v>
      </c>
      <c r="AN9" s="4">
        <v>77046.575199999992</v>
      </c>
      <c r="AO9" s="4">
        <v>78958.202900000004</v>
      </c>
      <c r="AP9" s="4">
        <v>73860.603900000002</v>
      </c>
      <c r="AQ9" s="4">
        <v>76721.392299999992</v>
      </c>
      <c r="AR9" s="4">
        <v>77448.54879999999</v>
      </c>
      <c r="AS9" s="4">
        <v>66231.504000000001</v>
      </c>
      <c r="AT9" s="4">
        <v>71296.516499999998</v>
      </c>
      <c r="AU9" s="4">
        <v>70942.549299999999</v>
      </c>
      <c r="AV9" s="4">
        <v>69690.916900000011</v>
      </c>
      <c r="AW9" s="4">
        <v>71176.750700000004</v>
      </c>
      <c r="AX9" s="4">
        <v>73558.3321</v>
      </c>
      <c r="AY9" s="4">
        <v>73388.799500000008</v>
      </c>
      <c r="AZ9" s="4">
        <v>76146.717300000004</v>
      </c>
      <c r="BA9" s="4">
        <v>74760.757599999997</v>
      </c>
    </row>
    <row r="10" spans="1:56" x14ac:dyDescent="0.35">
      <c r="A10" s="16">
        <v>338</v>
      </c>
      <c r="B10" t="s">
        <v>93</v>
      </c>
      <c r="C10" t="s">
        <v>36</v>
      </c>
      <c r="D10" s="4">
        <v>100732.4246</v>
      </c>
      <c r="E10" s="4">
        <v>102437.6814</v>
      </c>
      <c r="F10" s="4">
        <v>89719.135999999999</v>
      </c>
      <c r="G10" s="4">
        <v>89874.376799999998</v>
      </c>
      <c r="H10" s="4">
        <v>97734.488799999992</v>
      </c>
      <c r="I10" s="4">
        <v>96990.816000000006</v>
      </c>
      <c r="J10" s="4">
        <v>96694.686400000006</v>
      </c>
      <c r="K10" s="4">
        <v>99855.834000000003</v>
      </c>
      <c r="L10" s="4">
        <v>101080.8968</v>
      </c>
      <c r="M10" s="4">
        <v>101263.40639999999</v>
      </c>
      <c r="N10" s="4">
        <v>101988.54120000001</v>
      </c>
      <c r="O10" s="4">
        <v>102562.86040000001</v>
      </c>
      <c r="P10" s="4">
        <v>105285.674</v>
      </c>
      <c r="Q10" s="4">
        <v>100166.79399999999</v>
      </c>
      <c r="R10" s="4">
        <v>106488.37159999998</v>
      </c>
      <c r="S10" s="4">
        <v>85269.776799999992</v>
      </c>
      <c r="T10" s="4">
        <v>81141.417399999991</v>
      </c>
      <c r="U10" s="4">
        <v>88435.797999999995</v>
      </c>
      <c r="V10" s="4">
        <v>85317.356599999999</v>
      </c>
      <c r="W10" s="4">
        <v>85409.878899999996</v>
      </c>
      <c r="X10" s="4">
        <v>86650.790600000008</v>
      </c>
      <c r="Y10" s="4">
        <v>88391.545400000003</v>
      </c>
      <c r="Z10" s="4">
        <v>91883.667600000001</v>
      </c>
      <c r="AA10" s="4">
        <v>92442.655100000004</v>
      </c>
      <c r="AB10" s="4">
        <v>93613.852699999989</v>
      </c>
      <c r="AC10" s="4">
        <v>94582.16379999998</v>
      </c>
      <c r="AD10" s="4">
        <v>91804.595299999986</v>
      </c>
      <c r="AE10" s="4">
        <v>97629.287800000006</v>
      </c>
      <c r="AF10" s="4">
        <v>77643.769</v>
      </c>
      <c r="AG10" s="4">
        <v>72689.994500000001</v>
      </c>
      <c r="AH10" s="4">
        <v>74980.508000000002</v>
      </c>
      <c r="AI10" s="4">
        <v>72682.797300000006</v>
      </c>
      <c r="AJ10" s="4">
        <v>74078.635800000004</v>
      </c>
      <c r="AK10" s="4">
        <v>76545.389900000009</v>
      </c>
      <c r="AL10" s="4">
        <v>77298.882800000007</v>
      </c>
      <c r="AM10" s="4">
        <v>75698.375100000005</v>
      </c>
      <c r="AN10" s="4">
        <v>76268.4997</v>
      </c>
      <c r="AO10" s="4">
        <v>78882.004099999991</v>
      </c>
      <c r="AP10" s="4">
        <v>75320.436600000001</v>
      </c>
      <c r="AQ10" s="4">
        <v>77609.911699999997</v>
      </c>
      <c r="AR10" s="4">
        <v>87895.218300000008</v>
      </c>
      <c r="AS10" s="4">
        <v>73809.567500000005</v>
      </c>
      <c r="AT10" s="4">
        <v>74055.382800000007</v>
      </c>
      <c r="AU10" s="4">
        <v>70491.284100000004</v>
      </c>
      <c r="AV10" s="4">
        <v>68731.292000000001</v>
      </c>
      <c r="AW10" s="4">
        <v>74664.3701</v>
      </c>
      <c r="AX10" s="4">
        <v>77456.9568</v>
      </c>
      <c r="AY10" s="4">
        <v>75135.583599999984</v>
      </c>
      <c r="AZ10" s="4">
        <v>75561.818099999989</v>
      </c>
      <c r="BA10" s="4">
        <v>78931.641699999993</v>
      </c>
    </row>
    <row r="11" spans="1:56" x14ac:dyDescent="0.35">
      <c r="A11" s="16">
        <v>353</v>
      </c>
      <c r="B11" t="s">
        <v>93</v>
      </c>
      <c r="C11" t="s">
        <v>37</v>
      </c>
      <c r="D11" s="4">
        <v>51468.878400000001</v>
      </c>
      <c r="E11" s="4">
        <v>47552.078199999996</v>
      </c>
      <c r="F11" s="4">
        <v>40326.847599999994</v>
      </c>
      <c r="G11" s="4">
        <v>44129.888399999996</v>
      </c>
      <c r="H11" s="4">
        <v>43687.607600000003</v>
      </c>
      <c r="I11" s="4">
        <v>47454.529200000004</v>
      </c>
      <c r="J11" s="4">
        <v>41241.428800000002</v>
      </c>
      <c r="K11" s="4">
        <v>42343.423199999997</v>
      </c>
      <c r="L11" s="4">
        <v>50704.898399999998</v>
      </c>
      <c r="M11" s="4">
        <v>49913.5052</v>
      </c>
      <c r="N11" s="4">
        <v>52648.398399999998</v>
      </c>
      <c r="O11" s="4">
        <v>50963.951999999997</v>
      </c>
      <c r="P11" s="4">
        <v>49519.542799999996</v>
      </c>
      <c r="Q11" s="4">
        <v>49806.343599999993</v>
      </c>
      <c r="R11" s="4">
        <v>58836.502399999998</v>
      </c>
      <c r="S11" s="4">
        <v>54484.856399999997</v>
      </c>
      <c r="T11" s="4">
        <v>51102.902600000001</v>
      </c>
      <c r="U11" s="4">
        <v>60391.811499999996</v>
      </c>
      <c r="V11" s="4">
        <v>58773.170900000005</v>
      </c>
      <c r="W11" s="4">
        <v>59381.841200000003</v>
      </c>
      <c r="X11" s="4">
        <v>58692.344300000004</v>
      </c>
      <c r="Y11" s="4">
        <v>61278.837699999996</v>
      </c>
      <c r="Z11" s="4">
        <v>57831.693900000006</v>
      </c>
      <c r="AA11" s="4">
        <v>56398.342199999999</v>
      </c>
      <c r="AB11" s="4">
        <v>55855.345400000006</v>
      </c>
      <c r="AC11" s="4">
        <v>57571.821400000001</v>
      </c>
      <c r="AD11" s="4">
        <v>61995.067600000002</v>
      </c>
      <c r="AE11" s="4">
        <v>62129.078399999999</v>
      </c>
      <c r="AF11" s="4">
        <v>59091.597200000004</v>
      </c>
      <c r="AG11" s="4">
        <v>62581.876900000003</v>
      </c>
      <c r="AH11" s="4">
        <v>60964.017899999999</v>
      </c>
      <c r="AI11" s="4">
        <v>59764.946799999998</v>
      </c>
      <c r="AJ11" s="4">
        <v>63163.826300000001</v>
      </c>
      <c r="AK11" s="4">
        <v>65810.621199999994</v>
      </c>
      <c r="AL11" s="4">
        <v>64887.889899999995</v>
      </c>
      <c r="AM11" s="4">
        <v>66174.244999999995</v>
      </c>
      <c r="AN11" s="4">
        <v>72353.723400000003</v>
      </c>
      <c r="AO11" s="4">
        <v>71309.623300000007</v>
      </c>
      <c r="AP11" s="4">
        <v>69561.976200000005</v>
      </c>
      <c r="AQ11" s="4">
        <v>70936.325799999991</v>
      </c>
      <c r="AR11" s="4">
        <v>74555.877099999998</v>
      </c>
      <c r="AS11" s="4">
        <v>60402.532699999996</v>
      </c>
      <c r="AT11" s="4">
        <v>61928.793999999994</v>
      </c>
      <c r="AU11" s="4">
        <v>58620.504800000002</v>
      </c>
      <c r="AV11" s="4">
        <v>57604.462599999999</v>
      </c>
      <c r="AW11" s="4">
        <v>60617.507000000005</v>
      </c>
      <c r="AX11" s="4">
        <v>59011.477899999998</v>
      </c>
      <c r="AY11" s="4">
        <v>58973.562699999995</v>
      </c>
      <c r="AZ11" s="4">
        <v>55534.708500000001</v>
      </c>
      <c r="BA11" s="4">
        <v>55364.017599999999</v>
      </c>
    </row>
    <row r="12" spans="1:56" x14ac:dyDescent="0.35">
      <c r="A12" s="16">
        <v>424</v>
      </c>
      <c r="B12" t="s">
        <v>93</v>
      </c>
      <c r="C12" t="s">
        <v>38</v>
      </c>
      <c r="D12" s="4">
        <v>73151.383999999991</v>
      </c>
      <c r="E12" s="4">
        <v>68275.411599999992</v>
      </c>
      <c r="F12" s="4">
        <v>65490.209199999998</v>
      </c>
      <c r="G12" s="4">
        <v>68247.467599999989</v>
      </c>
      <c r="H12" s="4">
        <v>67819.299599999998</v>
      </c>
      <c r="I12" s="4">
        <v>68890.676399999997</v>
      </c>
      <c r="J12" s="4">
        <v>67703.168000000005</v>
      </c>
      <c r="K12" s="4">
        <v>66567.207200000004</v>
      </c>
      <c r="L12" s="4">
        <v>51321.555999999997</v>
      </c>
      <c r="M12" s="4">
        <v>51920.871599999999</v>
      </c>
      <c r="N12" s="4">
        <v>52913.910399999993</v>
      </c>
      <c r="O12" s="4">
        <v>53980.742400000003</v>
      </c>
      <c r="P12" s="4">
        <v>51536.955600000001</v>
      </c>
      <c r="Q12" s="4">
        <v>51344.997600000002</v>
      </c>
      <c r="R12" s="4">
        <v>52109.600399999996</v>
      </c>
      <c r="S12" s="4">
        <v>49027.03</v>
      </c>
      <c r="T12" s="4">
        <v>51099.071999999993</v>
      </c>
      <c r="U12" s="4">
        <v>51694.031000000003</v>
      </c>
      <c r="V12" s="4">
        <v>51672.400600000001</v>
      </c>
      <c r="W12" s="4">
        <v>54449.980999999992</v>
      </c>
      <c r="X12" s="4">
        <v>50675.873500000002</v>
      </c>
      <c r="Y12" s="4">
        <v>50413.539999999994</v>
      </c>
      <c r="Z12" s="4">
        <v>50838.281899999994</v>
      </c>
      <c r="AA12" s="4">
        <v>54539.638899999998</v>
      </c>
      <c r="AB12" s="4">
        <v>55221.036399999997</v>
      </c>
      <c r="AC12" s="4">
        <v>52940.741600000001</v>
      </c>
      <c r="AD12" s="4">
        <v>54429.845199999996</v>
      </c>
      <c r="AE12" s="4">
        <v>55916.214099999997</v>
      </c>
      <c r="AF12" s="4">
        <v>35168.484499999999</v>
      </c>
      <c r="AG12" s="4">
        <v>49192.224999999999</v>
      </c>
      <c r="AH12" s="4">
        <v>49818.215299999996</v>
      </c>
      <c r="AI12" s="4">
        <v>49635.916100000002</v>
      </c>
      <c r="AJ12" s="4">
        <v>50360.924900000005</v>
      </c>
      <c r="AK12" s="4">
        <v>51745.5389</v>
      </c>
      <c r="AL12" s="4">
        <v>51131.897600000004</v>
      </c>
      <c r="AM12" s="4">
        <v>48882.469000000005</v>
      </c>
      <c r="AN12" s="4">
        <v>54154.594899999996</v>
      </c>
      <c r="AO12" s="4">
        <v>51395.404399999999</v>
      </c>
      <c r="AP12" s="4">
        <v>49450.358</v>
      </c>
      <c r="AQ12" s="4">
        <v>48207.167999999998</v>
      </c>
      <c r="AR12" s="4">
        <v>49674.643300000003</v>
      </c>
      <c r="AS12" s="4">
        <v>31930.0697</v>
      </c>
      <c r="AT12" s="4">
        <v>31399.710200000001</v>
      </c>
      <c r="AU12" s="4">
        <v>31197.4863</v>
      </c>
      <c r="AV12" s="4">
        <v>31187.337</v>
      </c>
      <c r="AW12" s="4">
        <v>30398.995900000002</v>
      </c>
      <c r="AX12" s="4">
        <v>31752.352400000003</v>
      </c>
      <c r="AY12" s="4">
        <v>29583.116800000003</v>
      </c>
      <c r="AZ12" s="4">
        <v>31560.248800000001</v>
      </c>
      <c r="BA12" s="4">
        <v>31972.294099999999</v>
      </c>
    </row>
    <row r="13" spans="1:56" x14ac:dyDescent="0.35">
      <c r="A13" s="16">
        <v>431</v>
      </c>
      <c r="B13" t="s">
        <v>93</v>
      </c>
      <c r="C13" t="s">
        <v>40</v>
      </c>
      <c r="D13" s="4">
        <v>151212.071</v>
      </c>
      <c r="E13" s="4">
        <v>157012.66899999999</v>
      </c>
      <c r="F13" s="4">
        <v>136728.15519999998</v>
      </c>
      <c r="G13" s="4">
        <v>135472.71400000001</v>
      </c>
      <c r="H13" s="4">
        <v>141466.22879999998</v>
      </c>
      <c r="I13" s="4">
        <v>140430.2536</v>
      </c>
      <c r="J13" s="4">
        <v>143262.74039999998</v>
      </c>
      <c r="K13" s="4">
        <v>140150.74839999998</v>
      </c>
      <c r="L13" s="4">
        <v>135243.7996</v>
      </c>
      <c r="M13" s="4">
        <v>138284.2708</v>
      </c>
      <c r="N13" s="4">
        <v>143567.00280000002</v>
      </c>
      <c r="O13" s="4">
        <v>147486.7732</v>
      </c>
      <c r="P13" s="4">
        <v>145737.5036</v>
      </c>
      <c r="Q13" s="4">
        <v>141079.4424</v>
      </c>
      <c r="R13" s="4">
        <v>150022.17360000001</v>
      </c>
      <c r="S13" s="4">
        <v>128104.75599999999</v>
      </c>
      <c r="T13" s="4">
        <v>123599.19499999999</v>
      </c>
      <c r="U13" s="4">
        <v>128780.91829999999</v>
      </c>
      <c r="V13" s="4">
        <v>132654.26629999999</v>
      </c>
      <c r="W13" s="4">
        <v>132485.49739999999</v>
      </c>
      <c r="X13" s="4">
        <v>131745.56650000002</v>
      </c>
      <c r="Y13" s="4">
        <v>127079.07890000001</v>
      </c>
      <c r="Z13" s="4">
        <v>128846.8434</v>
      </c>
      <c r="AA13" s="4">
        <v>131568.42729999998</v>
      </c>
      <c r="AB13" s="4">
        <v>138732.329</v>
      </c>
      <c r="AC13" s="4">
        <v>135971.47930000001</v>
      </c>
      <c r="AD13" s="4">
        <v>138732.91259999998</v>
      </c>
      <c r="AE13" s="4">
        <v>146401.85970000003</v>
      </c>
      <c r="AF13" s="4">
        <v>112571.56450000001</v>
      </c>
      <c r="AG13" s="4">
        <v>115133.70269999999</v>
      </c>
      <c r="AH13" s="4">
        <v>116665.4975</v>
      </c>
      <c r="AI13" s="4">
        <v>118128.77129999999</v>
      </c>
      <c r="AJ13" s="4">
        <v>130668.7485</v>
      </c>
      <c r="AK13" s="4">
        <v>128700.0193</v>
      </c>
      <c r="AL13" s="4">
        <v>130134.8217</v>
      </c>
      <c r="AM13" s="4">
        <v>129683.75539999999</v>
      </c>
      <c r="AN13" s="4">
        <v>129826.49540000001</v>
      </c>
      <c r="AO13" s="4">
        <v>134490.30619999999</v>
      </c>
      <c r="AP13" s="4">
        <v>134364.976</v>
      </c>
      <c r="AQ13" s="4">
        <v>145832.01699999999</v>
      </c>
      <c r="AR13" s="4">
        <v>151597.60190000001</v>
      </c>
      <c r="AS13" s="4">
        <v>122036.54830000001</v>
      </c>
      <c r="AT13" s="4">
        <v>122578.9424</v>
      </c>
      <c r="AU13" s="4">
        <v>127885.09769999998</v>
      </c>
      <c r="AV13" s="4">
        <v>126169.52350000001</v>
      </c>
      <c r="AW13" s="4">
        <v>132176.83350000001</v>
      </c>
      <c r="AX13" s="4">
        <v>130122.307</v>
      </c>
      <c r="AY13" s="4">
        <v>126508.9259</v>
      </c>
      <c r="AZ13" s="4">
        <v>130811.35260000001</v>
      </c>
      <c r="BA13" s="4">
        <v>141723.63579999999</v>
      </c>
    </row>
    <row r="14" spans="1:56" x14ac:dyDescent="0.35">
      <c r="A14" s="16">
        <v>446</v>
      </c>
      <c r="B14" t="s">
        <v>93</v>
      </c>
      <c r="C14" t="s">
        <v>44</v>
      </c>
      <c r="D14" s="4">
        <v>177137.90779999999</v>
      </c>
      <c r="E14" s="4">
        <v>183341.32059999998</v>
      </c>
      <c r="F14" s="4">
        <v>158421.68160000001</v>
      </c>
      <c r="G14" s="4">
        <v>164478.46479999999</v>
      </c>
      <c r="H14" s="4">
        <v>163717.2108</v>
      </c>
      <c r="I14" s="4">
        <v>170379.76799999998</v>
      </c>
      <c r="J14" s="4">
        <v>172971.85880000002</v>
      </c>
      <c r="K14" s="4">
        <v>173491.6404</v>
      </c>
      <c r="L14" s="4">
        <v>195508.20639999997</v>
      </c>
      <c r="M14" s="4">
        <v>185385.62120000002</v>
      </c>
      <c r="N14" s="4">
        <v>185789.86919999999</v>
      </c>
      <c r="O14" s="4">
        <v>187747.36239999998</v>
      </c>
      <c r="P14" s="4">
        <v>186621.44799999997</v>
      </c>
      <c r="Q14" s="4">
        <v>176663.552</v>
      </c>
      <c r="R14" s="4">
        <v>189422.47999999998</v>
      </c>
      <c r="S14" s="4">
        <v>146091.63920000001</v>
      </c>
      <c r="T14" s="4">
        <v>139428.41070000001</v>
      </c>
      <c r="U14" s="4">
        <v>153757.989</v>
      </c>
      <c r="V14" s="4">
        <v>158642.8646</v>
      </c>
      <c r="W14" s="4">
        <v>167555.74160000001</v>
      </c>
      <c r="X14" s="4">
        <v>165179.55650000001</v>
      </c>
      <c r="Y14" s="4">
        <v>170268.42989999999</v>
      </c>
      <c r="Z14" s="4">
        <v>182509.0968</v>
      </c>
      <c r="AA14" s="4">
        <v>187391.48200000002</v>
      </c>
      <c r="AB14" s="4">
        <v>181335.42509999999</v>
      </c>
      <c r="AC14" s="4">
        <v>186534.72450000001</v>
      </c>
      <c r="AD14" s="4">
        <v>193378.36570000002</v>
      </c>
      <c r="AE14" s="4">
        <v>204020.50700000001</v>
      </c>
      <c r="AF14" s="4">
        <v>178252.20860000001</v>
      </c>
      <c r="AG14" s="4">
        <v>186813.47320000001</v>
      </c>
      <c r="AH14" s="4">
        <v>190109.38880000002</v>
      </c>
      <c r="AI14" s="4">
        <v>189022.39809999999</v>
      </c>
      <c r="AJ14" s="4">
        <v>193551.42620000002</v>
      </c>
      <c r="AK14" s="4">
        <v>195486.8946</v>
      </c>
      <c r="AL14" s="4">
        <v>204026.77839999998</v>
      </c>
      <c r="AM14" s="4">
        <v>213195.94669999997</v>
      </c>
      <c r="AN14" s="4">
        <v>212037.8799</v>
      </c>
      <c r="AO14" s="4">
        <v>214013.44029999999</v>
      </c>
      <c r="AP14" s="4">
        <v>212657.019</v>
      </c>
      <c r="AQ14" s="4">
        <v>216661.3346</v>
      </c>
      <c r="AR14" s="4">
        <v>219123.43849999999</v>
      </c>
      <c r="AS14" s="4">
        <v>189549.22889999999</v>
      </c>
      <c r="AT14" s="4">
        <v>197494.26880000002</v>
      </c>
      <c r="AU14" s="4">
        <v>202872.087</v>
      </c>
      <c r="AV14" s="4">
        <v>202518.2273</v>
      </c>
      <c r="AW14" s="4">
        <v>209420.99220000001</v>
      </c>
      <c r="AX14" s="4">
        <v>222080.01169999997</v>
      </c>
      <c r="AY14" s="4">
        <v>212891.48759999999</v>
      </c>
      <c r="AZ14" s="4">
        <v>213477.40869999997</v>
      </c>
      <c r="BA14" s="4">
        <v>218766.6398</v>
      </c>
    </row>
    <row r="15" spans="1:56" x14ac:dyDescent="0.35">
      <c r="A15" s="16">
        <v>651</v>
      </c>
      <c r="B15" t="s">
        <v>93</v>
      </c>
      <c r="C15" t="s">
        <v>59</v>
      </c>
      <c r="D15" s="4">
        <v>88139.123599999992</v>
      </c>
      <c r="E15" s="4">
        <v>86777.238400000002</v>
      </c>
      <c r="F15" s="4">
        <v>81077.796799999996</v>
      </c>
      <c r="G15" s="4">
        <v>83459.271999999997</v>
      </c>
      <c r="H15" s="4">
        <v>87394.470799999996</v>
      </c>
      <c r="I15" s="4">
        <v>87062.3416</v>
      </c>
      <c r="J15" s="4">
        <v>87654.6008</v>
      </c>
      <c r="K15" s="4">
        <v>87752.433599999989</v>
      </c>
      <c r="L15" s="4">
        <v>91432.76479999999</v>
      </c>
      <c r="M15" s="4">
        <v>94202.102800000008</v>
      </c>
      <c r="N15" s="4">
        <v>95916.808000000005</v>
      </c>
      <c r="O15" s="4">
        <v>98314.907599999991</v>
      </c>
      <c r="P15" s="4">
        <v>93206.5524</v>
      </c>
      <c r="Q15" s="4">
        <v>85351.94200000001</v>
      </c>
      <c r="R15" s="4">
        <v>88346.367200000008</v>
      </c>
      <c r="S15" s="4">
        <v>77378.449200000003</v>
      </c>
      <c r="T15" s="4">
        <v>76073.519899999999</v>
      </c>
      <c r="U15" s="4">
        <v>80084.107700000008</v>
      </c>
      <c r="V15" s="4">
        <v>82473.347499999989</v>
      </c>
      <c r="W15" s="4">
        <v>80716.274899999989</v>
      </c>
      <c r="X15" s="4">
        <v>80157.30799999999</v>
      </c>
      <c r="Y15" s="4">
        <v>81698.184700000013</v>
      </c>
      <c r="Z15" s="4">
        <v>84402.920200000008</v>
      </c>
      <c r="AA15" s="4">
        <v>86870.902300000002</v>
      </c>
      <c r="AB15" s="4">
        <v>91266.747100000008</v>
      </c>
      <c r="AC15" s="4">
        <v>88843.091600000014</v>
      </c>
      <c r="AD15" s="4">
        <v>88537.840100000001</v>
      </c>
      <c r="AE15" s="4">
        <v>89754.337499999994</v>
      </c>
      <c r="AF15" s="4">
        <v>76189.544699999999</v>
      </c>
      <c r="AG15" s="4">
        <v>70762.688099999999</v>
      </c>
      <c r="AH15" s="4">
        <v>71334.222099999999</v>
      </c>
      <c r="AI15" s="4">
        <v>68998.327300000004</v>
      </c>
      <c r="AJ15" s="4">
        <v>71037.473700000002</v>
      </c>
      <c r="AK15" s="4">
        <v>67318.313800000004</v>
      </c>
      <c r="AL15" s="4">
        <v>67258.118500000011</v>
      </c>
      <c r="AM15" s="4">
        <v>68827.176000000007</v>
      </c>
      <c r="AN15" s="4">
        <v>68096.241600000008</v>
      </c>
      <c r="AO15" s="4">
        <v>68875.237500000003</v>
      </c>
      <c r="AP15" s="4">
        <v>68869.091</v>
      </c>
      <c r="AQ15" s="4">
        <v>69476.020600000003</v>
      </c>
      <c r="AR15" s="4">
        <v>71815.105199999991</v>
      </c>
      <c r="AS15" s="4">
        <v>38559.846799999999</v>
      </c>
      <c r="AT15" s="4">
        <v>39560.957799999996</v>
      </c>
      <c r="AU15" s="4">
        <v>40586.778000000006</v>
      </c>
      <c r="AV15" s="4">
        <v>42529.336299999995</v>
      </c>
      <c r="AW15" s="4">
        <v>43023.170700000002</v>
      </c>
      <c r="AX15" s="4">
        <v>45252.382400000002</v>
      </c>
      <c r="AY15" s="4">
        <v>44153.274799999999</v>
      </c>
      <c r="AZ15" s="4">
        <v>43949.4231</v>
      </c>
      <c r="BA15" s="4">
        <v>44703.448600000003</v>
      </c>
    </row>
    <row r="16" spans="1:56" x14ac:dyDescent="0.35">
      <c r="A16" s="16">
        <v>653</v>
      </c>
      <c r="B16" t="s">
        <v>93</v>
      </c>
      <c r="C16" t="s">
        <v>60</v>
      </c>
      <c r="D16" s="4">
        <v>244420.6348</v>
      </c>
      <c r="E16" s="4">
        <v>254572.91999999998</v>
      </c>
      <c r="F16" s="4">
        <v>224943.08199999999</v>
      </c>
      <c r="G16" s="4">
        <v>232696.51080000002</v>
      </c>
      <c r="H16" s="4">
        <v>236982.13759999999</v>
      </c>
      <c r="I16" s="4">
        <v>235624.6776</v>
      </c>
      <c r="J16" s="4">
        <v>236799.26920000001</v>
      </c>
      <c r="K16" s="4">
        <v>248376.31</v>
      </c>
      <c r="L16" s="4">
        <v>257488.8732</v>
      </c>
      <c r="M16" s="4">
        <v>260650.85800000001</v>
      </c>
      <c r="N16" s="4">
        <v>274143.89079999999</v>
      </c>
      <c r="O16" s="4">
        <v>291064.89880000002</v>
      </c>
      <c r="P16" s="4">
        <v>285122.33360000001</v>
      </c>
      <c r="Q16" s="4">
        <v>275118.39159999997</v>
      </c>
      <c r="R16" s="4">
        <v>306811.79359999998</v>
      </c>
      <c r="S16" s="4">
        <v>260753.23560000001</v>
      </c>
      <c r="T16" s="4">
        <v>249661.00459999999</v>
      </c>
      <c r="U16" s="4">
        <v>254291.54110000003</v>
      </c>
      <c r="V16" s="4">
        <v>257784.99040000001</v>
      </c>
      <c r="W16" s="4">
        <v>262853.21010000003</v>
      </c>
      <c r="X16" s="4">
        <v>259468.11609999998</v>
      </c>
      <c r="Y16" s="4">
        <v>273721.00939999998</v>
      </c>
      <c r="Z16" s="4">
        <v>296349.10859999998</v>
      </c>
      <c r="AA16" s="4">
        <v>311523.88340000005</v>
      </c>
      <c r="AB16" s="4">
        <v>323409.15859999997</v>
      </c>
      <c r="AC16" s="4">
        <v>319533.1066</v>
      </c>
      <c r="AD16" s="4">
        <v>314497.60519999999</v>
      </c>
      <c r="AE16" s="4">
        <v>322234.51379999996</v>
      </c>
      <c r="AF16" s="4">
        <v>286517.88740000001</v>
      </c>
      <c r="AG16" s="4">
        <v>294440.62479999999</v>
      </c>
      <c r="AH16" s="4">
        <v>297493.07299999997</v>
      </c>
      <c r="AI16" s="4">
        <v>286965.49819999997</v>
      </c>
      <c r="AJ16" s="4">
        <v>294916.93590000004</v>
      </c>
      <c r="AK16" s="4">
        <v>293941.46530000004</v>
      </c>
      <c r="AL16" s="4">
        <v>297943.27960000001</v>
      </c>
      <c r="AM16" s="4">
        <v>309170.29949999996</v>
      </c>
      <c r="AN16" s="4">
        <v>321713.81770000001</v>
      </c>
      <c r="AO16" s="4">
        <v>321556.429</v>
      </c>
      <c r="AP16" s="4">
        <v>323216.05180000002</v>
      </c>
      <c r="AQ16" s="4">
        <v>325367.58649999998</v>
      </c>
      <c r="AR16" s="4">
        <v>331321.03229999996</v>
      </c>
      <c r="AS16" s="4">
        <v>292548.14749999996</v>
      </c>
      <c r="AT16" s="4">
        <v>290206.86809999996</v>
      </c>
      <c r="AU16" s="4">
        <v>291600.52870000002</v>
      </c>
      <c r="AV16" s="4">
        <v>282731.32669999998</v>
      </c>
      <c r="AW16" s="4">
        <v>288110.42499999999</v>
      </c>
      <c r="AX16" s="4">
        <v>292115.41330000001</v>
      </c>
      <c r="AY16" s="4">
        <v>288886.36869999999</v>
      </c>
      <c r="AZ16" s="4">
        <v>290725.33629999997</v>
      </c>
      <c r="BA16" s="4">
        <v>302782.09519999998</v>
      </c>
    </row>
    <row r="17" spans="1:53" x14ac:dyDescent="0.35">
      <c r="A17" s="17">
        <v>719</v>
      </c>
      <c r="B17" t="s">
        <v>93</v>
      </c>
      <c r="C17" t="s">
        <v>69</v>
      </c>
      <c r="D17" s="4">
        <v>121956.72759999998</v>
      </c>
      <c r="E17" s="4">
        <v>126082.20999999999</v>
      </c>
      <c r="F17" s="4">
        <v>112593.83199999999</v>
      </c>
      <c r="G17" s="4">
        <v>111650.0684</v>
      </c>
      <c r="H17" s="4">
        <v>120491.13959999999</v>
      </c>
      <c r="I17" s="4">
        <v>139328.61799999999</v>
      </c>
      <c r="J17" s="4">
        <v>115401.2028</v>
      </c>
      <c r="K17" s="4">
        <v>120319.87240000001</v>
      </c>
      <c r="L17" s="4">
        <v>115579.1676</v>
      </c>
      <c r="M17" s="4">
        <v>119895.412</v>
      </c>
      <c r="N17" s="4">
        <v>116292.462</v>
      </c>
      <c r="O17" s="4">
        <v>125072.89600000001</v>
      </c>
      <c r="P17" s="4">
        <v>122972.122</v>
      </c>
      <c r="Q17" s="4">
        <v>120878.04560000001</v>
      </c>
      <c r="R17" s="4">
        <v>135032.82519999999</v>
      </c>
      <c r="S17" s="4">
        <v>119067.30160000001</v>
      </c>
      <c r="T17" s="4">
        <v>114874.73149999999</v>
      </c>
      <c r="U17" s="4">
        <v>115673.3284</v>
      </c>
      <c r="V17" s="4">
        <v>118976.23540000001</v>
      </c>
      <c r="W17" s="4">
        <v>115762.5891</v>
      </c>
      <c r="X17" s="4">
        <v>114638.83889999999</v>
      </c>
      <c r="Y17" s="4">
        <v>116651.55590000001</v>
      </c>
      <c r="Z17" s="4">
        <v>128126.09110000002</v>
      </c>
      <c r="AA17" s="4">
        <v>126757.35930000001</v>
      </c>
      <c r="AB17" s="4">
        <v>130227.1667</v>
      </c>
      <c r="AC17" s="4">
        <v>130342.6643</v>
      </c>
      <c r="AD17" s="4">
        <v>129227.91800000001</v>
      </c>
      <c r="AE17" s="4">
        <v>136375.4039</v>
      </c>
      <c r="AF17" s="4">
        <v>115855.03390000001</v>
      </c>
      <c r="AG17" s="4">
        <v>123761.8753</v>
      </c>
      <c r="AH17" s="4">
        <v>125968.36310000002</v>
      </c>
      <c r="AI17" s="4">
        <v>125155.95859999998</v>
      </c>
      <c r="AJ17" s="4">
        <v>129896.7268</v>
      </c>
      <c r="AK17" s="4">
        <v>130734.86790000001</v>
      </c>
      <c r="AL17" s="4">
        <v>124326.7427</v>
      </c>
      <c r="AM17" s="4">
        <v>128049.86780000001</v>
      </c>
      <c r="AN17" s="4">
        <v>195869.152</v>
      </c>
      <c r="AO17" s="4">
        <v>198543.01020000002</v>
      </c>
      <c r="AP17" s="4">
        <v>204761.52779999998</v>
      </c>
      <c r="AQ17" s="4">
        <v>195448.17619999999</v>
      </c>
      <c r="AR17" s="4">
        <v>188200.4032</v>
      </c>
      <c r="AS17" s="4">
        <v>168116.69280000002</v>
      </c>
      <c r="AT17" s="4">
        <v>164477.38370000001</v>
      </c>
      <c r="AU17" s="4">
        <v>161802.76629999999</v>
      </c>
      <c r="AV17" s="4">
        <v>151390.7542</v>
      </c>
      <c r="AW17" s="4">
        <v>144578.12609999999</v>
      </c>
      <c r="AX17" s="4">
        <v>138790.07040000003</v>
      </c>
      <c r="AY17" s="4">
        <v>127386.53200000001</v>
      </c>
      <c r="AZ17" s="4">
        <v>129081.7084</v>
      </c>
      <c r="BA17" s="4">
        <v>141755.8995</v>
      </c>
    </row>
    <row r="18" spans="1:53" x14ac:dyDescent="0.35">
      <c r="A18" s="17">
        <v>725</v>
      </c>
      <c r="B18" t="s">
        <v>93</v>
      </c>
      <c r="C18" t="s">
        <v>70</v>
      </c>
      <c r="D18" s="4">
        <v>320552.15539999999</v>
      </c>
      <c r="E18" s="4">
        <v>319644.80079999997</v>
      </c>
      <c r="F18" s="4">
        <v>277763.3456</v>
      </c>
      <c r="G18" s="4">
        <v>285224.8308</v>
      </c>
      <c r="H18" s="4">
        <v>299780.7488</v>
      </c>
      <c r="I18" s="4">
        <v>290876.64839999995</v>
      </c>
      <c r="J18" s="4">
        <v>290722.72320000001</v>
      </c>
      <c r="K18" s="4">
        <v>295066.35599999997</v>
      </c>
      <c r="L18" s="4">
        <v>302221.54560000001</v>
      </c>
      <c r="M18" s="4">
        <v>310476.21799999999</v>
      </c>
      <c r="N18" s="4">
        <v>304468.11200000002</v>
      </c>
      <c r="O18" s="4">
        <v>309927.73239999998</v>
      </c>
      <c r="P18" s="4">
        <v>309709.82120000001</v>
      </c>
      <c r="Q18" s="4">
        <v>293779.81880000001</v>
      </c>
      <c r="R18" s="4">
        <v>319862.18680000002</v>
      </c>
      <c r="S18" s="4">
        <v>261175.1844</v>
      </c>
      <c r="T18" s="4">
        <v>251830.54610000001</v>
      </c>
      <c r="U18" s="4">
        <v>269651.22149999999</v>
      </c>
      <c r="V18" s="4">
        <v>273531.80229999998</v>
      </c>
      <c r="W18" s="4">
        <v>263249.54130000004</v>
      </c>
      <c r="X18" s="4">
        <v>256572.12040000001</v>
      </c>
      <c r="Y18" s="4">
        <v>266608.76139999996</v>
      </c>
      <c r="Z18" s="4">
        <v>288221.27969999996</v>
      </c>
      <c r="AA18" s="4">
        <v>304784.84210000001</v>
      </c>
      <c r="AB18" s="4">
        <v>311971.6151</v>
      </c>
      <c r="AC18" s="4">
        <v>318729.29039999994</v>
      </c>
      <c r="AD18" s="4">
        <v>317482.23290000006</v>
      </c>
      <c r="AE18" s="4">
        <v>327412.77830000001</v>
      </c>
      <c r="AF18" s="4">
        <v>261844.1115</v>
      </c>
      <c r="AG18" s="4">
        <v>263288.16480000003</v>
      </c>
      <c r="AH18" s="4">
        <v>264029.9939</v>
      </c>
      <c r="AI18" s="4">
        <v>255997.11609999998</v>
      </c>
      <c r="AJ18" s="4">
        <v>265414.35620000004</v>
      </c>
      <c r="AK18" s="4">
        <v>268603.47779999999</v>
      </c>
      <c r="AL18" s="4">
        <v>261843.87110000002</v>
      </c>
      <c r="AM18" s="4">
        <v>270722.22320000001</v>
      </c>
      <c r="AN18" s="4">
        <v>277576.61930000002</v>
      </c>
      <c r="AO18" s="4">
        <v>282306.9901</v>
      </c>
      <c r="AP18" s="4">
        <v>279157.3395</v>
      </c>
      <c r="AQ18" s="4">
        <v>290449.9572</v>
      </c>
      <c r="AR18" s="4">
        <v>301268.299</v>
      </c>
      <c r="AS18" s="4">
        <v>256244.52020000003</v>
      </c>
      <c r="AT18" s="4">
        <v>261504.1</v>
      </c>
      <c r="AU18" s="4">
        <v>259428.12059999999</v>
      </c>
      <c r="AV18" s="4">
        <v>255029.09390000001</v>
      </c>
      <c r="AW18" s="4">
        <v>260548.88040000002</v>
      </c>
      <c r="AX18" s="4">
        <v>268323.90610000002</v>
      </c>
      <c r="AY18" s="4">
        <v>270821.92310000001</v>
      </c>
      <c r="AZ18" s="4">
        <v>272979.50199999998</v>
      </c>
      <c r="BA18" s="4">
        <v>279123.00459999999</v>
      </c>
    </row>
    <row r="19" spans="1:53" x14ac:dyDescent="0.35">
      <c r="A19" s="16">
        <v>784</v>
      </c>
      <c r="B19" t="s">
        <v>93</v>
      </c>
      <c r="C19" t="s">
        <v>94</v>
      </c>
      <c r="D19" s="4">
        <v>4832922.7973999996</v>
      </c>
      <c r="E19" s="4">
        <v>4943293.9697999991</v>
      </c>
      <c r="F19" s="4">
        <v>4272454.7736</v>
      </c>
      <c r="G19" s="4">
        <v>4429880.4264000002</v>
      </c>
      <c r="H19" s="4">
        <v>4634309.7164000003</v>
      </c>
      <c r="I19" s="4">
        <v>4478975.8675999995</v>
      </c>
      <c r="J19" s="4">
        <v>4406857.4264000002</v>
      </c>
      <c r="K19" s="4">
        <v>4428195.2624000004</v>
      </c>
      <c r="L19" s="4">
        <v>4620400.2363999998</v>
      </c>
      <c r="M19" s="4">
        <v>4885557.9812000003</v>
      </c>
      <c r="N19" s="4">
        <v>4855828.6503999997</v>
      </c>
      <c r="O19" s="4">
        <v>5067434.6579999998</v>
      </c>
      <c r="P19" s="4">
        <v>5038287.3008000003</v>
      </c>
      <c r="Q19" s="4">
        <v>4785116.2267999994</v>
      </c>
      <c r="R19" s="4">
        <v>5254687.3547999999</v>
      </c>
      <c r="S19" s="4">
        <v>4456323.0296</v>
      </c>
      <c r="T19" s="4">
        <v>4262225.0164000001</v>
      </c>
      <c r="U19" s="4">
        <v>4641551.3627999993</v>
      </c>
      <c r="V19" s="4">
        <v>4800912.6529999999</v>
      </c>
      <c r="W19" s="4">
        <v>4799674.9912</v>
      </c>
      <c r="X19" s="4">
        <v>4660563.2111999998</v>
      </c>
      <c r="Y19" s="4">
        <v>4787642.7902000006</v>
      </c>
      <c r="Z19" s="4">
        <v>5047895.5918000005</v>
      </c>
      <c r="AA19" s="4">
        <v>5222612.4939000001</v>
      </c>
      <c r="AB19" s="4">
        <v>5285648.6888999995</v>
      </c>
      <c r="AC19" s="4">
        <v>5417726.6490000002</v>
      </c>
      <c r="AD19" s="4">
        <v>5520329.3986000009</v>
      </c>
      <c r="AE19" s="4">
        <v>5700254.1041000001</v>
      </c>
      <c r="AF19" s="4">
        <v>5000345.8145000003</v>
      </c>
      <c r="AG19" s="4">
        <v>5117316.1469999999</v>
      </c>
      <c r="AH19" s="4">
        <v>5157315.1623</v>
      </c>
      <c r="AI19" s="4">
        <v>5053197.6525999997</v>
      </c>
      <c r="AJ19" s="4">
        <v>5288059.0033</v>
      </c>
      <c r="AK19" s="4">
        <v>5295991.0559999999</v>
      </c>
      <c r="AL19" s="4">
        <v>5339623.9276000001</v>
      </c>
      <c r="AM19" s="4">
        <v>5426310.9322999995</v>
      </c>
      <c r="AN19" s="4">
        <v>5504139.9388999995</v>
      </c>
      <c r="AO19" s="4">
        <v>5619872.8709999993</v>
      </c>
      <c r="AP19" s="4">
        <v>5664835.9521999992</v>
      </c>
      <c r="AQ19" s="4">
        <v>5844727.037800001</v>
      </c>
      <c r="AR19" s="4">
        <v>5998536.2835999997</v>
      </c>
      <c r="AS19" s="4">
        <v>5214862.9047999997</v>
      </c>
      <c r="AT19" s="4">
        <v>5356211.0740999999</v>
      </c>
      <c r="AU19" s="4">
        <v>5520077.8956000004</v>
      </c>
      <c r="AV19" s="4">
        <v>5434581.6557999998</v>
      </c>
      <c r="AW19" s="4">
        <v>5574474.6796000004</v>
      </c>
      <c r="AX19" s="4">
        <v>5729599.7207999993</v>
      </c>
      <c r="AY19" s="4">
        <v>5683793.0615999997</v>
      </c>
      <c r="AZ19" s="4">
        <v>5656847.2761000004</v>
      </c>
      <c r="BA19" s="4">
        <v>5841768.2755999994</v>
      </c>
    </row>
    <row r="20" spans="1:53" x14ac:dyDescent="0.35">
      <c r="A20" s="16">
        <v>890</v>
      </c>
      <c r="B20" t="s">
        <v>93</v>
      </c>
      <c r="C20" t="s">
        <v>80</v>
      </c>
      <c r="D20" s="4">
        <v>215742.0238</v>
      </c>
      <c r="E20" s="4">
        <v>220677.67660000001</v>
      </c>
      <c r="F20" s="4">
        <v>195501.15</v>
      </c>
      <c r="G20" s="4">
        <v>201641.89239999998</v>
      </c>
      <c r="H20" s="4">
        <v>209771.58279999997</v>
      </c>
      <c r="I20" s="4">
        <v>201386.42680000002</v>
      </c>
      <c r="J20" s="4">
        <v>197226.14080000002</v>
      </c>
      <c r="K20" s="4">
        <v>191821.77559999999</v>
      </c>
      <c r="L20" s="4">
        <v>203757.13800000001</v>
      </c>
      <c r="M20" s="4">
        <v>219391.48920000001</v>
      </c>
      <c r="N20" s="4">
        <v>221636.2616</v>
      </c>
      <c r="O20" s="4">
        <v>236940.75599999999</v>
      </c>
      <c r="P20" s="4">
        <v>236010.26799999998</v>
      </c>
      <c r="Q20" s="4">
        <v>220901.2</v>
      </c>
      <c r="R20" s="4">
        <v>243739.17879999999</v>
      </c>
      <c r="S20" s="4">
        <v>207854.51439999999</v>
      </c>
      <c r="T20" s="4">
        <v>197984.97930000001</v>
      </c>
      <c r="U20" s="4">
        <v>220051.05180000002</v>
      </c>
      <c r="V20" s="4">
        <v>223943.68640000004</v>
      </c>
      <c r="W20" s="4">
        <v>222632.7856</v>
      </c>
      <c r="X20" s="4">
        <v>205376.8034</v>
      </c>
      <c r="Y20" s="4">
        <v>204757.65099999998</v>
      </c>
      <c r="Z20" s="4">
        <v>223633.24900000001</v>
      </c>
      <c r="AA20" s="4">
        <v>227450.01260000002</v>
      </c>
      <c r="AB20" s="4">
        <v>223113.26879999999</v>
      </c>
      <c r="AC20" s="4">
        <v>226044.28960000002</v>
      </c>
      <c r="AD20" s="4">
        <v>226679.11069999999</v>
      </c>
      <c r="AE20" s="4">
        <v>226848.70750000002</v>
      </c>
      <c r="AF20" s="4">
        <v>205746.12469999999</v>
      </c>
      <c r="AG20" s="4">
        <v>212510.85280000002</v>
      </c>
      <c r="AH20" s="4">
        <v>213292.09300000002</v>
      </c>
      <c r="AI20" s="4">
        <v>208266.00640000001</v>
      </c>
      <c r="AJ20" s="4">
        <v>218081.62779999999</v>
      </c>
      <c r="AK20" s="4">
        <v>225177.1061</v>
      </c>
      <c r="AL20" s="4">
        <v>227660.5606</v>
      </c>
      <c r="AM20" s="4">
        <v>230672.29430000001</v>
      </c>
      <c r="AN20" s="4">
        <v>232955.0526</v>
      </c>
      <c r="AO20" s="4">
        <v>240220.82550000001</v>
      </c>
      <c r="AP20" s="4">
        <v>235613.62890000001</v>
      </c>
      <c r="AQ20" s="4">
        <v>242573.96649999998</v>
      </c>
      <c r="AR20" s="4">
        <v>253277.64429999999</v>
      </c>
      <c r="AS20" s="4">
        <v>228048.38309999998</v>
      </c>
      <c r="AT20" s="4">
        <v>232146.97480000003</v>
      </c>
      <c r="AU20" s="4">
        <v>236495.87490000002</v>
      </c>
      <c r="AV20" s="4">
        <v>234999.0423</v>
      </c>
      <c r="AW20" s="4">
        <v>239537.5018</v>
      </c>
      <c r="AX20" s="4">
        <v>248307.658</v>
      </c>
      <c r="AY20" s="4">
        <v>248986.5423</v>
      </c>
      <c r="AZ20" s="4">
        <v>263589.00059999997</v>
      </c>
      <c r="BA20" s="4">
        <v>269202.13919999998</v>
      </c>
    </row>
    <row r="21" spans="1:53" x14ac:dyDescent="0.35">
      <c r="A21" s="16">
        <v>205</v>
      </c>
      <c r="B21" t="s">
        <v>95</v>
      </c>
      <c r="C21" t="s">
        <v>20</v>
      </c>
      <c r="D21" s="4">
        <v>63360.0962</v>
      </c>
      <c r="E21" s="4">
        <v>64431.114199999996</v>
      </c>
      <c r="F21" s="4">
        <v>54639.3796</v>
      </c>
      <c r="G21" s="4">
        <v>56925.533599999995</v>
      </c>
      <c r="H21" s="4">
        <v>60801.171600000001</v>
      </c>
      <c r="I21" s="4">
        <v>52520.665599999993</v>
      </c>
      <c r="J21" s="4">
        <v>51134.621200000001</v>
      </c>
      <c r="K21" s="4">
        <v>48001.579599999997</v>
      </c>
      <c r="L21" s="4">
        <v>58865.684800000003</v>
      </c>
      <c r="M21" s="4">
        <v>58429.383999999991</v>
      </c>
      <c r="N21" s="4">
        <v>60148.5144</v>
      </c>
      <c r="O21" s="4">
        <v>65609.809199999989</v>
      </c>
      <c r="P21" s="4">
        <v>62046.925200000005</v>
      </c>
      <c r="Q21" s="4">
        <v>62150.379199999996</v>
      </c>
      <c r="R21" s="4">
        <v>65633.848800000007</v>
      </c>
      <c r="S21" s="4">
        <v>55309.976799999997</v>
      </c>
      <c r="T21" s="4">
        <v>53466.778599999998</v>
      </c>
      <c r="U21" s="4">
        <v>59410.755600000004</v>
      </c>
      <c r="V21" s="4">
        <v>58271.017</v>
      </c>
      <c r="W21" s="4">
        <v>55451.224699999999</v>
      </c>
      <c r="X21" s="4">
        <v>52302.772400000002</v>
      </c>
      <c r="Y21" s="4">
        <v>54274.306499999999</v>
      </c>
      <c r="Z21" s="4">
        <v>58024.460500000001</v>
      </c>
      <c r="AA21" s="4">
        <v>56932.886100000003</v>
      </c>
      <c r="AB21" s="4">
        <v>60624.634699999995</v>
      </c>
      <c r="AC21" s="4">
        <v>60084.293299999998</v>
      </c>
      <c r="AD21" s="4">
        <v>62450.871700000003</v>
      </c>
      <c r="AE21" s="4">
        <v>71270.141000000003</v>
      </c>
      <c r="AF21" s="4">
        <v>67803.056600000011</v>
      </c>
      <c r="AG21" s="4">
        <v>68875.772599999997</v>
      </c>
      <c r="AH21" s="4">
        <v>66029.646300000008</v>
      </c>
      <c r="AI21" s="4">
        <v>62311.034</v>
      </c>
      <c r="AJ21" s="4">
        <v>61981.619500000001</v>
      </c>
      <c r="AK21" s="4">
        <v>60930.602700000003</v>
      </c>
      <c r="AL21" s="4">
        <v>57854.695999999996</v>
      </c>
      <c r="AM21" s="4">
        <v>57845.946599999996</v>
      </c>
      <c r="AN21" s="4">
        <v>61502.388600000006</v>
      </c>
      <c r="AO21" s="4">
        <v>62521.7912</v>
      </c>
      <c r="AP21" s="4">
        <v>62555.463400000001</v>
      </c>
      <c r="AQ21" s="4">
        <v>61178.718200000003</v>
      </c>
      <c r="AR21" s="4">
        <v>64458.297200000001</v>
      </c>
      <c r="AS21" s="4">
        <v>52350.710800000001</v>
      </c>
      <c r="AT21" s="4">
        <v>55476.045999999995</v>
      </c>
      <c r="AU21" s="4">
        <v>56182.704300000005</v>
      </c>
      <c r="AV21" s="4">
        <v>55056.834900000002</v>
      </c>
      <c r="AW21" s="4">
        <v>56131.371700000003</v>
      </c>
      <c r="AX21" s="4">
        <v>50946.7575</v>
      </c>
      <c r="AY21" s="4">
        <v>52593.080100000006</v>
      </c>
      <c r="AZ21" s="4">
        <v>55165.319799999997</v>
      </c>
      <c r="BA21" s="4">
        <v>56335.533299999996</v>
      </c>
    </row>
    <row r="22" spans="1:53" x14ac:dyDescent="0.35">
      <c r="A22" s="16">
        <v>130</v>
      </c>
      <c r="B22" t="s">
        <v>96</v>
      </c>
      <c r="C22" t="s">
        <v>13</v>
      </c>
      <c r="D22" s="4">
        <v>23375.970999999998</v>
      </c>
      <c r="E22" s="4">
        <v>22423.955000000002</v>
      </c>
      <c r="F22" s="4">
        <v>19392.183199999999</v>
      </c>
      <c r="G22" s="4">
        <v>19771.913199999999</v>
      </c>
      <c r="H22" s="4">
        <v>17924.930400000001</v>
      </c>
      <c r="I22" s="4">
        <v>18717.5196</v>
      </c>
      <c r="J22" s="4">
        <v>19453.2988</v>
      </c>
      <c r="K22" s="4">
        <v>19410.482</v>
      </c>
      <c r="L22" s="4">
        <v>21319.896000000001</v>
      </c>
      <c r="M22" s="4">
        <v>23004.820800000001</v>
      </c>
      <c r="N22" s="4">
        <v>22641.954400000002</v>
      </c>
      <c r="O22" s="4">
        <v>23957.554400000001</v>
      </c>
      <c r="P22" s="4">
        <v>23219.502799999998</v>
      </c>
      <c r="Q22" s="4">
        <v>20978.5576</v>
      </c>
      <c r="R22" s="4">
        <v>25176.158799999997</v>
      </c>
      <c r="S22" s="4">
        <v>21382.686000000002</v>
      </c>
      <c r="T22" s="4">
        <v>19165.910900000003</v>
      </c>
      <c r="U22" s="4">
        <v>17177.126100000001</v>
      </c>
      <c r="V22" s="4">
        <v>16894.492900000001</v>
      </c>
      <c r="W22" s="4">
        <v>15069.3354</v>
      </c>
      <c r="X22" s="4">
        <v>16901.278899999998</v>
      </c>
      <c r="Y22" s="4">
        <v>15924.918300000001</v>
      </c>
      <c r="Z22" s="4">
        <v>20904.199099999998</v>
      </c>
      <c r="AA22" s="4">
        <v>23552.214100000001</v>
      </c>
      <c r="AB22" s="4">
        <v>23220.934300000001</v>
      </c>
      <c r="AC22" s="4">
        <v>25469.936800000003</v>
      </c>
      <c r="AD22" s="4">
        <v>26132.433800000003</v>
      </c>
      <c r="AE22" s="4">
        <v>31319.184200000003</v>
      </c>
      <c r="AF22" s="4">
        <v>30942.683400000002</v>
      </c>
      <c r="AG22" s="4">
        <v>28566.458200000001</v>
      </c>
      <c r="AH22" s="4">
        <v>29822.934000000001</v>
      </c>
      <c r="AI22" s="4">
        <v>29239.465300000003</v>
      </c>
      <c r="AJ22" s="4">
        <v>26585.869899999998</v>
      </c>
      <c r="AK22" s="4">
        <v>25643.877</v>
      </c>
      <c r="AL22" s="4">
        <v>27310.7448</v>
      </c>
      <c r="AM22" s="4">
        <v>26435.133600000001</v>
      </c>
      <c r="AN22" s="4">
        <v>24760.157500000001</v>
      </c>
      <c r="AO22" s="4">
        <v>25883.945400000001</v>
      </c>
      <c r="AP22" s="4">
        <v>25557.709199999998</v>
      </c>
      <c r="AQ22" s="4">
        <v>25141.726300000002</v>
      </c>
      <c r="AR22" s="4">
        <v>29096.549000000003</v>
      </c>
      <c r="AS22" s="4">
        <v>28084.015400000004</v>
      </c>
      <c r="AT22" s="4">
        <v>30028.122799999997</v>
      </c>
      <c r="AU22" s="4">
        <v>28823.741299999998</v>
      </c>
      <c r="AV22" s="4">
        <v>29202.735000000001</v>
      </c>
      <c r="AW22" s="4">
        <v>30264.719900000004</v>
      </c>
      <c r="AX22" s="4">
        <v>27535.236300000004</v>
      </c>
      <c r="AY22" s="4">
        <v>25591.508099999999</v>
      </c>
      <c r="AZ22" s="4">
        <v>24980.914399999998</v>
      </c>
      <c r="BA22" s="4">
        <v>26746.248</v>
      </c>
    </row>
    <row r="23" spans="1:53" x14ac:dyDescent="0.35">
      <c r="A23" s="17">
        <v>250</v>
      </c>
      <c r="B23" t="s">
        <v>96</v>
      </c>
      <c r="C23" t="s">
        <v>24</v>
      </c>
      <c r="D23" s="4">
        <v>88268.684599999993</v>
      </c>
      <c r="E23" s="4">
        <v>89652.815399999992</v>
      </c>
      <c r="F23" s="4">
        <v>82155.9908</v>
      </c>
      <c r="G23" s="4">
        <v>68820.710399999996</v>
      </c>
      <c r="H23" s="4">
        <v>61148.370399999993</v>
      </c>
      <c r="I23" s="4">
        <v>66661.212800000008</v>
      </c>
      <c r="J23" s="4">
        <v>71512.188800000004</v>
      </c>
      <c r="K23" s="4">
        <v>70905.218800000002</v>
      </c>
      <c r="L23" s="4">
        <v>71790.856799999994</v>
      </c>
      <c r="M23" s="4">
        <v>81634.774000000005</v>
      </c>
      <c r="N23" s="4">
        <v>81125.517200000002</v>
      </c>
      <c r="O23" s="4">
        <v>86671.369199999986</v>
      </c>
      <c r="P23" s="4">
        <v>79339.889200000005</v>
      </c>
      <c r="Q23" s="4">
        <v>64817.698399999994</v>
      </c>
      <c r="R23" s="4">
        <v>82444.346399999995</v>
      </c>
      <c r="S23" s="4">
        <v>71078.28</v>
      </c>
      <c r="T23" s="4">
        <v>68451.377699999997</v>
      </c>
      <c r="U23" s="4">
        <v>76828.907200000001</v>
      </c>
      <c r="V23" s="4">
        <v>75473.532399999996</v>
      </c>
      <c r="W23" s="4">
        <v>72770.431500000006</v>
      </c>
      <c r="X23" s="4">
        <v>77648.050800000012</v>
      </c>
      <c r="Y23" s="4">
        <v>76026.84199999999</v>
      </c>
      <c r="Z23" s="4">
        <v>87922.282900000006</v>
      </c>
      <c r="AA23" s="4">
        <v>93756.078599999993</v>
      </c>
      <c r="AB23" s="4">
        <v>94883.88960000001</v>
      </c>
      <c r="AC23" s="4">
        <v>102058.4868</v>
      </c>
      <c r="AD23" s="4">
        <v>103523.7607</v>
      </c>
      <c r="AE23" s="4">
        <v>108956.47710000002</v>
      </c>
      <c r="AF23" s="4">
        <v>97624.496700000003</v>
      </c>
      <c r="AG23" s="4">
        <v>100227.33340000002</v>
      </c>
      <c r="AH23" s="4">
        <v>104117.8137</v>
      </c>
      <c r="AI23" s="4">
        <v>97195.118800000011</v>
      </c>
      <c r="AJ23" s="4">
        <v>95581.809399999998</v>
      </c>
      <c r="AK23" s="4">
        <v>97891.982999999993</v>
      </c>
      <c r="AL23" s="4">
        <v>108401.86400000002</v>
      </c>
      <c r="AM23" s="4">
        <v>99669.024600000004</v>
      </c>
      <c r="AN23" s="4">
        <v>97916.957200000004</v>
      </c>
      <c r="AO23" s="4">
        <v>100625.3425</v>
      </c>
      <c r="AP23" s="4">
        <v>98403.396199999988</v>
      </c>
      <c r="AQ23" s="4">
        <v>100236.99399999999</v>
      </c>
      <c r="AR23" s="4">
        <v>103839.1087</v>
      </c>
      <c r="AS23" s="4">
        <v>109448.46829999999</v>
      </c>
      <c r="AT23" s="4">
        <v>108036.6238</v>
      </c>
      <c r="AU23" s="4">
        <v>107662.8174</v>
      </c>
      <c r="AV23" s="4">
        <v>104060.17310000001</v>
      </c>
      <c r="AW23" s="4">
        <v>106453.6041</v>
      </c>
      <c r="AX23" s="4">
        <v>112146.87959999999</v>
      </c>
      <c r="AY23" s="4">
        <v>111319.4693</v>
      </c>
      <c r="AZ23" s="4">
        <v>92619.718599999993</v>
      </c>
      <c r="BA23" s="4">
        <v>101426.55409999999</v>
      </c>
    </row>
    <row r="24" spans="1:53" x14ac:dyDescent="0.35">
      <c r="A24" s="16">
        <v>321</v>
      </c>
      <c r="B24" t="s">
        <v>96</v>
      </c>
      <c r="C24" t="s">
        <v>35</v>
      </c>
      <c r="D24" s="4">
        <v>212448.87239999999</v>
      </c>
      <c r="E24" s="4">
        <v>214884.76499999998</v>
      </c>
      <c r="F24" s="4">
        <v>203471.29399999999</v>
      </c>
      <c r="G24" s="4">
        <v>199457.75719999999</v>
      </c>
      <c r="H24" s="4">
        <v>178237.96639999998</v>
      </c>
      <c r="I24" s="4">
        <v>181367.30039999998</v>
      </c>
      <c r="J24" s="4">
        <v>201948.78599999999</v>
      </c>
      <c r="K24" s="4">
        <v>198474.28640000001</v>
      </c>
      <c r="L24" s="4">
        <v>200365.7604</v>
      </c>
      <c r="M24" s="4">
        <v>244354.6404</v>
      </c>
      <c r="N24" s="4">
        <v>244551.02360000001</v>
      </c>
      <c r="O24" s="4">
        <v>235615.94680000001</v>
      </c>
      <c r="P24" s="4">
        <v>213801.5048</v>
      </c>
      <c r="Q24" s="4">
        <v>184873.49400000001</v>
      </c>
      <c r="R24" s="4">
        <v>215117.46359999999</v>
      </c>
      <c r="S24" s="4">
        <v>191703.37160000001</v>
      </c>
      <c r="T24" s="4">
        <v>167104.5018</v>
      </c>
      <c r="U24" s="4">
        <v>176940.92330000002</v>
      </c>
      <c r="V24" s="4">
        <v>182399.0705</v>
      </c>
      <c r="W24" s="4">
        <v>163388.6722</v>
      </c>
      <c r="X24" s="4">
        <v>165663.31969999999</v>
      </c>
      <c r="Y24" s="4">
        <v>170481.0754</v>
      </c>
      <c r="Z24" s="4">
        <v>191232.36489999999</v>
      </c>
      <c r="AA24" s="4">
        <v>199485.81579999998</v>
      </c>
      <c r="AB24" s="4">
        <v>193502.17860000001</v>
      </c>
      <c r="AC24" s="4">
        <v>206292.40700000001</v>
      </c>
      <c r="AD24" s="4">
        <v>213872.38670000003</v>
      </c>
      <c r="AE24" s="4">
        <v>220273.671</v>
      </c>
      <c r="AF24" s="4">
        <v>198503.60060000001</v>
      </c>
      <c r="AG24" s="4">
        <v>211236.65050000002</v>
      </c>
      <c r="AH24" s="4">
        <v>217257.55989999999</v>
      </c>
      <c r="AI24" s="4">
        <v>210190.96029999998</v>
      </c>
      <c r="AJ24" s="4">
        <v>217772.9265</v>
      </c>
      <c r="AK24" s="4">
        <v>221914.43640000001</v>
      </c>
      <c r="AL24" s="4">
        <v>243768.6888</v>
      </c>
      <c r="AM24" s="4">
        <v>235932.66460000002</v>
      </c>
      <c r="AN24" s="4">
        <v>235332.57160000002</v>
      </c>
      <c r="AO24" s="4">
        <v>237221.8867</v>
      </c>
      <c r="AP24" s="4">
        <v>233837.9411</v>
      </c>
      <c r="AQ24" s="4">
        <v>234948.1563</v>
      </c>
      <c r="AR24" s="4">
        <v>242276.9908</v>
      </c>
      <c r="AS24" s="4">
        <v>229477.75760000001</v>
      </c>
      <c r="AT24" s="4">
        <v>249160.38320000001</v>
      </c>
      <c r="AU24" s="4">
        <v>249299.6936</v>
      </c>
      <c r="AV24" s="4">
        <v>233761.1721</v>
      </c>
      <c r="AW24" s="4">
        <v>239634.86230000001</v>
      </c>
      <c r="AX24" s="4">
        <v>251036.89640000003</v>
      </c>
      <c r="AY24" s="4">
        <v>249205.79089999999</v>
      </c>
      <c r="AZ24" s="4">
        <v>225652.02730000002</v>
      </c>
      <c r="BA24" s="4">
        <v>236079.7678</v>
      </c>
    </row>
    <row r="25" spans="1:53" x14ac:dyDescent="0.35">
      <c r="A25" s="16">
        <v>442</v>
      </c>
      <c r="B25" t="s">
        <v>96</v>
      </c>
      <c r="C25" t="s">
        <v>43</v>
      </c>
      <c r="D25" s="4">
        <v>45608.6636</v>
      </c>
      <c r="E25" s="4">
        <v>46166.289399999994</v>
      </c>
      <c r="F25" s="4">
        <v>38247.960399999996</v>
      </c>
      <c r="G25" s="4">
        <v>39890.187999999995</v>
      </c>
      <c r="H25" s="4">
        <v>38604.727200000001</v>
      </c>
      <c r="I25" s="4">
        <v>37685.362000000001</v>
      </c>
      <c r="J25" s="4">
        <v>82269.969599999997</v>
      </c>
      <c r="K25" s="4">
        <v>80699.0236</v>
      </c>
      <c r="L25" s="4">
        <v>80322.881599999993</v>
      </c>
      <c r="M25" s="4">
        <v>130115.232</v>
      </c>
      <c r="N25" s="4">
        <v>132621.56959999999</v>
      </c>
      <c r="O25" s="4">
        <v>119715.0552</v>
      </c>
      <c r="P25" s="4">
        <v>95169.188399999999</v>
      </c>
      <c r="Q25" s="4">
        <v>85139.412799999991</v>
      </c>
      <c r="R25" s="4">
        <v>91259.225200000001</v>
      </c>
      <c r="S25" s="4">
        <v>81590.16320000001</v>
      </c>
      <c r="T25" s="4">
        <v>79122.775900000008</v>
      </c>
      <c r="U25" s="4">
        <v>85765.894899999985</v>
      </c>
      <c r="V25" s="4">
        <v>86492.310499999992</v>
      </c>
      <c r="W25" s="4">
        <v>35676.265199999994</v>
      </c>
      <c r="X25" s="4">
        <v>37990.480100000001</v>
      </c>
      <c r="Y25" s="4">
        <v>37965.102400000003</v>
      </c>
      <c r="Z25" s="4">
        <v>43441.319600000003</v>
      </c>
      <c r="AA25" s="4">
        <v>45206.4686</v>
      </c>
      <c r="AB25" s="4">
        <v>44185.2647</v>
      </c>
      <c r="AC25" s="4">
        <v>48519.167700000005</v>
      </c>
      <c r="AD25" s="4">
        <v>50096.537800000006</v>
      </c>
      <c r="AE25" s="4">
        <v>60272.004100000006</v>
      </c>
      <c r="AF25" s="4">
        <v>58125.303700000004</v>
      </c>
      <c r="AG25" s="4">
        <v>51332.702600000004</v>
      </c>
      <c r="AH25" s="4">
        <v>52204.311300000001</v>
      </c>
      <c r="AI25" s="4">
        <v>46935.713500000005</v>
      </c>
      <c r="AJ25" s="4">
        <v>47502.1633</v>
      </c>
      <c r="AK25" s="4">
        <v>45042.595399999998</v>
      </c>
      <c r="AL25" s="4">
        <v>48547.712800000001</v>
      </c>
      <c r="AM25" s="4">
        <v>49616.173999999999</v>
      </c>
      <c r="AN25" s="4">
        <v>46536.572799999994</v>
      </c>
      <c r="AO25" s="4">
        <v>47656.529000000002</v>
      </c>
      <c r="AP25" s="4">
        <v>46496.220100000006</v>
      </c>
      <c r="AQ25" s="4">
        <v>59154.639200000005</v>
      </c>
      <c r="AR25" s="4">
        <v>58712.165200000003</v>
      </c>
      <c r="AS25" s="4">
        <v>57991.694799999997</v>
      </c>
      <c r="AT25" s="4">
        <v>58784.330900000001</v>
      </c>
      <c r="AU25" s="4">
        <v>61491.390699999996</v>
      </c>
      <c r="AV25" s="4">
        <v>59196.158500000005</v>
      </c>
      <c r="AW25" s="4">
        <v>57718.323499999999</v>
      </c>
      <c r="AX25" s="4">
        <v>62710.333400000003</v>
      </c>
      <c r="AY25" s="4">
        <v>65307.397299999997</v>
      </c>
      <c r="AZ25" s="4">
        <v>63227.877500000002</v>
      </c>
      <c r="BA25" s="4">
        <v>62975.037800000006</v>
      </c>
    </row>
    <row r="26" spans="1:53" x14ac:dyDescent="0.35">
      <c r="A26" s="16">
        <v>511</v>
      </c>
      <c r="B26" t="s">
        <v>96</v>
      </c>
      <c r="C26" t="s">
        <v>49</v>
      </c>
      <c r="D26" s="4">
        <v>506983.98239999998</v>
      </c>
      <c r="E26" s="4">
        <v>543716.49119999993</v>
      </c>
      <c r="F26" s="4">
        <v>336373.804</v>
      </c>
      <c r="G26" s="4">
        <v>324207.01559999998</v>
      </c>
      <c r="H26" s="4">
        <v>318655.90119999996</v>
      </c>
      <c r="I26" s="4">
        <v>321805.68679999997</v>
      </c>
      <c r="J26" s="4">
        <v>333783.38760000002</v>
      </c>
      <c r="K26" s="4">
        <v>316394.62399999995</v>
      </c>
      <c r="L26" s="4">
        <v>299082.04559999995</v>
      </c>
      <c r="M26" s="4">
        <v>315019.94160000002</v>
      </c>
      <c r="N26" s="4">
        <v>289574.4436</v>
      </c>
      <c r="O26" s="4">
        <v>308735.08120000002</v>
      </c>
      <c r="P26" s="4">
        <v>297529.9964</v>
      </c>
      <c r="Q26" s="4">
        <v>279740.45319999999</v>
      </c>
      <c r="R26" s="4">
        <v>354932.25560000003</v>
      </c>
      <c r="S26" s="4">
        <v>300598.93239999999</v>
      </c>
      <c r="T26" s="4">
        <v>294435.09039999999</v>
      </c>
      <c r="U26" s="4">
        <v>306828.87920000002</v>
      </c>
      <c r="V26" s="4">
        <v>300561.08259999997</v>
      </c>
      <c r="W26" s="4">
        <v>299429.07849999995</v>
      </c>
      <c r="X26" s="4">
        <v>298107.98720000003</v>
      </c>
      <c r="Y26" s="4">
        <v>314999.45209999999</v>
      </c>
      <c r="Z26" s="4">
        <v>339375.05740000005</v>
      </c>
      <c r="AA26" s="4">
        <v>344338.78710000007</v>
      </c>
      <c r="AB26" s="4">
        <v>336233.90430000005</v>
      </c>
      <c r="AC26" s="4">
        <v>350730.21850000002</v>
      </c>
      <c r="AD26" s="4">
        <v>358738.8921</v>
      </c>
      <c r="AE26" s="4">
        <v>383874.25970000005</v>
      </c>
      <c r="AF26" s="4">
        <v>339113.84010000003</v>
      </c>
      <c r="AG26" s="4">
        <v>350168.78380000003</v>
      </c>
      <c r="AH26" s="4">
        <v>358824.25660000002</v>
      </c>
      <c r="AI26" s="4">
        <v>345112.61489999999</v>
      </c>
      <c r="AJ26" s="4">
        <v>357654.97090000001</v>
      </c>
      <c r="AK26" s="4">
        <v>359031.50260000001</v>
      </c>
      <c r="AL26" s="4">
        <v>382212.21279999998</v>
      </c>
      <c r="AM26" s="4">
        <v>362448.66970000003</v>
      </c>
      <c r="AN26" s="4">
        <v>347335.72120000003</v>
      </c>
      <c r="AO26" s="4">
        <v>364810.72869999998</v>
      </c>
      <c r="AP26" s="4">
        <v>362331.42559999996</v>
      </c>
      <c r="AQ26" s="4">
        <v>351817.72120000003</v>
      </c>
      <c r="AR26" s="4">
        <v>376853.7561</v>
      </c>
      <c r="AS26" s="4">
        <v>343153.10730000003</v>
      </c>
      <c r="AT26" s="4">
        <v>346412.27170000004</v>
      </c>
      <c r="AU26" s="4">
        <v>347837.01069999998</v>
      </c>
      <c r="AV26" s="4">
        <v>333050.3027</v>
      </c>
      <c r="AW26" s="4">
        <v>328229.2733</v>
      </c>
      <c r="AX26" s="4">
        <v>359281.9044</v>
      </c>
      <c r="AY26" s="4">
        <v>362457.5526</v>
      </c>
      <c r="AZ26" s="4">
        <v>347836.05909999995</v>
      </c>
      <c r="BA26" s="4">
        <v>371241.72169999999</v>
      </c>
    </row>
    <row r="27" spans="1:53" x14ac:dyDescent="0.35">
      <c r="A27" s="17">
        <v>515</v>
      </c>
      <c r="B27" t="s">
        <v>96</v>
      </c>
      <c r="C27" t="s">
        <v>50</v>
      </c>
      <c r="D27" s="4">
        <v>33898.169800000003</v>
      </c>
      <c r="E27" s="4">
        <v>37698.220600000001</v>
      </c>
      <c r="F27" s="4">
        <v>29421.7196</v>
      </c>
      <c r="G27" s="4">
        <v>28120.591199999999</v>
      </c>
      <c r="H27" s="4">
        <v>25750.477999999999</v>
      </c>
      <c r="I27" s="4">
        <v>26359.002800000002</v>
      </c>
      <c r="J27" s="4">
        <v>28591.456400000003</v>
      </c>
      <c r="K27" s="4">
        <v>27746.003999999997</v>
      </c>
      <c r="L27" s="4">
        <v>28054.930799999998</v>
      </c>
      <c r="M27" s="4">
        <v>29865.794399999999</v>
      </c>
      <c r="N27" s="4">
        <v>31027.349599999998</v>
      </c>
      <c r="O27" s="4">
        <v>32689.909200000002</v>
      </c>
      <c r="P27" s="4">
        <v>31540.553199999998</v>
      </c>
      <c r="Q27" s="4">
        <v>29899.641199999998</v>
      </c>
      <c r="R27" s="4">
        <v>37730.81</v>
      </c>
      <c r="S27" s="4">
        <v>34488.453999999998</v>
      </c>
      <c r="T27" s="4">
        <v>32755.605</v>
      </c>
      <c r="U27" s="4">
        <v>35342.662100000001</v>
      </c>
      <c r="V27" s="4">
        <v>36136.699200000003</v>
      </c>
      <c r="W27" s="4">
        <v>36685.854299999999</v>
      </c>
      <c r="X27" s="4">
        <v>37396.779499999997</v>
      </c>
      <c r="Y27" s="4">
        <v>39249.263800000001</v>
      </c>
      <c r="Z27" s="4">
        <v>41386.091700000004</v>
      </c>
      <c r="AA27" s="4">
        <v>42664.555200000003</v>
      </c>
      <c r="AB27" s="4">
        <v>40690.929799999998</v>
      </c>
      <c r="AC27" s="4">
        <v>42997.6636</v>
      </c>
      <c r="AD27" s="4">
        <v>42016.798999999999</v>
      </c>
      <c r="AE27" s="4">
        <v>43137.703000000001</v>
      </c>
      <c r="AF27" s="4">
        <v>40101.059000000001</v>
      </c>
      <c r="AG27" s="4">
        <v>40340.117999999995</v>
      </c>
      <c r="AH27" s="4">
        <v>41758.8217</v>
      </c>
      <c r="AI27" s="4">
        <v>39625.469799999999</v>
      </c>
      <c r="AJ27" s="4">
        <v>41146.843699999998</v>
      </c>
      <c r="AK27" s="4">
        <v>40397.742599999998</v>
      </c>
      <c r="AL27" s="4">
        <v>42925.845699999998</v>
      </c>
      <c r="AM27" s="4">
        <v>39840.746699999996</v>
      </c>
      <c r="AN27" s="4">
        <v>39295.8537</v>
      </c>
      <c r="AO27" s="4">
        <v>39671.040300000001</v>
      </c>
      <c r="AP27" s="4">
        <v>40020.018500000006</v>
      </c>
      <c r="AQ27" s="4">
        <v>38733.412400000001</v>
      </c>
      <c r="AR27" s="4">
        <v>41042.904800000004</v>
      </c>
      <c r="AS27" s="4">
        <v>32940.363600000004</v>
      </c>
      <c r="AT27" s="4">
        <v>33803.848100000003</v>
      </c>
      <c r="AU27" s="4">
        <v>34094.069100000001</v>
      </c>
      <c r="AV27" s="4">
        <v>28817.598700000002</v>
      </c>
      <c r="AW27" s="4">
        <v>28339.5164</v>
      </c>
      <c r="AX27" s="4">
        <v>28522.042000000001</v>
      </c>
      <c r="AY27" s="4">
        <v>27914.549300000002</v>
      </c>
      <c r="AZ27" s="4">
        <v>25354.950799999999</v>
      </c>
      <c r="BA27" s="4">
        <v>26606.809400000002</v>
      </c>
    </row>
    <row r="28" spans="1:53" x14ac:dyDescent="0.35">
      <c r="A28" s="17">
        <v>736</v>
      </c>
      <c r="B28" t="s">
        <v>96</v>
      </c>
      <c r="C28" t="s">
        <v>72</v>
      </c>
      <c r="D28" s="4">
        <v>44722.272200000007</v>
      </c>
      <c r="E28" s="4">
        <v>47197.154999999999</v>
      </c>
      <c r="F28" s="4">
        <v>41523.923999999999</v>
      </c>
      <c r="G28" s="4">
        <v>41527.631600000008</v>
      </c>
      <c r="H28" s="4">
        <v>34572.652399999999</v>
      </c>
      <c r="I28" s="4">
        <v>38805.535600000003</v>
      </c>
      <c r="J28" s="4">
        <v>36966.087599999999</v>
      </c>
      <c r="K28" s="4">
        <v>36967.762000000002</v>
      </c>
      <c r="L28" s="4">
        <v>35711.603199999998</v>
      </c>
      <c r="M28" s="4">
        <v>40635.535199999998</v>
      </c>
      <c r="N28" s="4">
        <v>42540.763200000001</v>
      </c>
      <c r="O28" s="4">
        <v>46112.617199999993</v>
      </c>
      <c r="P28" s="4">
        <v>45401.475599999998</v>
      </c>
      <c r="Q28" s="4">
        <v>41675.696400000001</v>
      </c>
      <c r="R28" s="4">
        <v>56089.051200000002</v>
      </c>
      <c r="S28" s="4">
        <v>46554.658800000005</v>
      </c>
      <c r="T28" s="4">
        <v>43410.787999999993</v>
      </c>
      <c r="U28" s="4">
        <v>45326.251900000003</v>
      </c>
      <c r="V28" s="4">
        <v>47430.053400000004</v>
      </c>
      <c r="W28" s="4">
        <v>47509.926099999997</v>
      </c>
      <c r="X28" s="4">
        <v>46014.630600000004</v>
      </c>
      <c r="Y28" s="4">
        <v>48071.230600000003</v>
      </c>
      <c r="Z28" s="4">
        <v>47287.140899999999</v>
      </c>
      <c r="AA28" s="4">
        <v>48816.270100000002</v>
      </c>
      <c r="AB28" s="4">
        <v>50363.649799999999</v>
      </c>
      <c r="AC28" s="4">
        <v>51908.3102</v>
      </c>
      <c r="AD28" s="4">
        <v>55795.813500000004</v>
      </c>
      <c r="AE28" s="4">
        <v>54852.812400000003</v>
      </c>
      <c r="AF28" s="4">
        <v>48176.979600000006</v>
      </c>
      <c r="AG28" s="4">
        <v>72390.806099999987</v>
      </c>
      <c r="AH28" s="4">
        <v>71232.340799999991</v>
      </c>
      <c r="AI28" s="4">
        <v>66628.147200000007</v>
      </c>
      <c r="AJ28" s="4">
        <v>69015.3508</v>
      </c>
      <c r="AK28" s="4">
        <v>70773.118000000002</v>
      </c>
      <c r="AL28" s="4">
        <v>76171.381499999989</v>
      </c>
      <c r="AM28" s="4">
        <v>70751.912400000001</v>
      </c>
      <c r="AN28" s="4">
        <v>68326.061199999996</v>
      </c>
      <c r="AO28" s="4">
        <v>72750.237500000003</v>
      </c>
      <c r="AP28" s="4">
        <v>71192.0141</v>
      </c>
      <c r="AQ28" s="4">
        <v>71141.238700000002</v>
      </c>
      <c r="AR28" s="4">
        <v>74160.405899999998</v>
      </c>
      <c r="AS28" s="4">
        <v>62267.621100000004</v>
      </c>
      <c r="AT28" s="4">
        <v>60095.5216</v>
      </c>
      <c r="AU28" s="4">
        <v>58799.831100000003</v>
      </c>
      <c r="AV28" s="4">
        <v>57369.119600000005</v>
      </c>
      <c r="AW28" s="4">
        <v>59392.224600000001</v>
      </c>
      <c r="AX28" s="4">
        <v>62302.223200000008</v>
      </c>
      <c r="AY28" s="4">
        <v>60637.558499999999</v>
      </c>
      <c r="AZ28" s="4">
        <v>55548.942199999998</v>
      </c>
      <c r="BA28" s="4">
        <v>61112.381500000003</v>
      </c>
    </row>
    <row r="29" spans="1:53" x14ac:dyDescent="0.35">
      <c r="A29" s="16">
        <v>247</v>
      </c>
      <c r="B29" t="s">
        <v>97</v>
      </c>
      <c r="C29" t="s">
        <v>23</v>
      </c>
      <c r="D29" s="4">
        <v>85253.0334</v>
      </c>
      <c r="E29" s="4">
        <v>87409.660600000003</v>
      </c>
      <c r="F29" s="4">
        <v>80374.19</v>
      </c>
      <c r="G29" s="4">
        <v>80355.173600000009</v>
      </c>
      <c r="H29" s="4">
        <v>80530.0288</v>
      </c>
      <c r="I29" s="4">
        <v>78927.388800000001</v>
      </c>
      <c r="J29" s="4">
        <v>81468.649600000004</v>
      </c>
      <c r="K29" s="4">
        <v>79923.058799999999</v>
      </c>
      <c r="L29" s="4">
        <v>81690.388000000006</v>
      </c>
      <c r="M29" s="4">
        <v>84689.8364</v>
      </c>
      <c r="N29" s="4">
        <v>83970.322799999994</v>
      </c>
      <c r="O29" s="4">
        <v>88284.892800000001</v>
      </c>
      <c r="P29" s="4">
        <v>87543.492399999988</v>
      </c>
      <c r="Q29" s="4">
        <v>85829.38519999999</v>
      </c>
      <c r="R29" s="4">
        <v>94931.064799999993</v>
      </c>
      <c r="S29" s="4">
        <v>87860.432399999991</v>
      </c>
      <c r="T29" s="4">
        <v>90655.064899999998</v>
      </c>
      <c r="U29" s="4">
        <v>91671.826499999996</v>
      </c>
      <c r="V29" s="4">
        <v>100278.7053</v>
      </c>
      <c r="W29" s="4">
        <v>90141.591899999999</v>
      </c>
      <c r="X29" s="4">
        <v>91329.242299999998</v>
      </c>
      <c r="Y29" s="4">
        <v>93511.627299999993</v>
      </c>
      <c r="Z29" s="4">
        <v>100549.85550000001</v>
      </c>
      <c r="AA29" s="4">
        <v>97320.412199999992</v>
      </c>
      <c r="AB29" s="4">
        <v>104982.2218</v>
      </c>
      <c r="AC29" s="4">
        <v>99407.849000000002</v>
      </c>
      <c r="AD29" s="4">
        <v>101484.3425</v>
      </c>
      <c r="AE29" s="4">
        <v>108931.65429999999</v>
      </c>
      <c r="AF29" s="4">
        <v>94228.628300000011</v>
      </c>
      <c r="AG29" s="4">
        <v>90020.952300000004</v>
      </c>
      <c r="AH29" s="4">
        <v>88761.8315</v>
      </c>
      <c r="AI29" s="4">
        <v>83681.399900000004</v>
      </c>
      <c r="AJ29" s="4">
        <v>85252.203200000004</v>
      </c>
      <c r="AK29" s="4">
        <v>85420.149400000009</v>
      </c>
      <c r="AL29" s="4">
        <v>88615.389899999995</v>
      </c>
      <c r="AM29" s="4">
        <v>98605.5478</v>
      </c>
      <c r="AN29" s="4">
        <v>95489.091199999995</v>
      </c>
      <c r="AO29" s="4">
        <v>94606.862399999998</v>
      </c>
      <c r="AP29" s="4">
        <v>91005.142800000001</v>
      </c>
      <c r="AQ29" s="4">
        <v>102895.7509</v>
      </c>
      <c r="AR29" s="4">
        <v>100156.7597</v>
      </c>
      <c r="AS29" s="4">
        <v>85251.490099999995</v>
      </c>
      <c r="AT29" s="4">
        <v>81743.484199999992</v>
      </c>
      <c r="AU29" s="4">
        <v>78694.008900000015</v>
      </c>
      <c r="AV29" s="4">
        <v>81686.204900000012</v>
      </c>
      <c r="AW29" s="4">
        <v>80715.908199999991</v>
      </c>
      <c r="AX29" s="4">
        <v>81754.704499999993</v>
      </c>
      <c r="AY29" s="4">
        <v>85954.698599999989</v>
      </c>
      <c r="AZ29" s="4">
        <v>83917.429899999988</v>
      </c>
      <c r="BA29" s="4">
        <v>86894.051399999997</v>
      </c>
    </row>
    <row r="30" spans="1:53" x14ac:dyDescent="0.35">
      <c r="A30" s="16">
        <v>486</v>
      </c>
      <c r="B30" t="s">
        <v>97</v>
      </c>
      <c r="C30" t="s">
        <v>47</v>
      </c>
      <c r="D30" s="4">
        <v>54550.401400000002</v>
      </c>
      <c r="E30" s="4">
        <v>55573.384399999995</v>
      </c>
      <c r="F30" s="4">
        <v>51125.1728</v>
      </c>
      <c r="G30" s="4">
        <v>52549.010799999996</v>
      </c>
      <c r="H30" s="4">
        <v>53154.306400000001</v>
      </c>
      <c r="I30" s="4">
        <v>50887.527600000001</v>
      </c>
      <c r="J30" s="4">
        <v>51510.643599999996</v>
      </c>
      <c r="K30" s="4">
        <v>47156.844799999999</v>
      </c>
      <c r="L30" s="4">
        <v>50994.689200000001</v>
      </c>
      <c r="M30" s="4">
        <v>49209.42</v>
      </c>
      <c r="N30" s="4">
        <v>50080.945199999995</v>
      </c>
      <c r="O30" s="4">
        <v>51220.852800000001</v>
      </c>
      <c r="P30" s="4">
        <v>51187.245199999998</v>
      </c>
      <c r="Q30" s="4">
        <v>47867.388399999996</v>
      </c>
      <c r="R30" s="4">
        <v>52491.722399999999</v>
      </c>
      <c r="S30" s="4">
        <v>48712.362399999998</v>
      </c>
      <c r="T30" s="4">
        <v>47568.074200000003</v>
      </c>
      <c r="U30" s="4">
        <v>40834.160199999998</v>
      </c>
      <c r="V30" s="4">
        <v>42151.6662</v>
      </c>
      <c r="W30" s="4">
        <v>43212.017999999996</v>
      </c>
      <c r="X30" s="4">
        <v>42286.0988</v>
      </c>
      <c r="Y30" s="4">
        <v>44743.283200000005</v>
      </c>
      <c r="Z30" s="4">
        <v>45752.043600000005</v>
      </c>
      <c r="AA30" s="4">
        <v>48224.205499999996</v>
      </c>
      <c r="AB30" s="4">
        <v>47756.216500000002</v>
      </c>
      <c r="AC30" s="4">
        <v>46274.232799999998</v>
      </c>
      <c r="AD30" s="4">
        <v>49639.453099999999</v>
      </c>
      <c r="AE30" s="4">
        <v>54394.799400000004</v>
      </c>
      <c r="AF30" s="4">
        <v>48226.548999999999</v>
      </c>
      <c r="AG30" s="4">
        <v>53500.077599999997</v>
      </c>
      <c r="AH30" s="4">
        <v>53613.163900000007</v>
      </c>
      <c r="AI30" s="4">
        <v>52713.056599999996</v>
      </c>
      <c r="AJ30" s="4">
        <v>52723.298300000002</v>
      </c>
      <c r="AK30" s="4">
        <v>52627.125500000009</v>
      </c>
      <c r="AL30" s="4">
        <v>52387.752399999998</v>
      </c>
      <c r="AM30" s="4">
        <v>55676.0942</v>
      </c>
      <c r="AN30" s="4">
        <v>53276.666299999997</v>
      </c>
      <c r="AO30" s="4">
        <v>54991.300499999998</v>
      </c>
      <c r="AP30" s="4">
        <v>55228.174599999998</v>
      </c>
      <c r="AQ30" s="4">
        <v>53210.906799999997</v>
      </c>
      <c r="AR30" s="4">
        <v>55467.482200000006</v>
      </c>
      <c r="AS30" s="4">
        <v>47393.525399999999</v>
      </c>
      <c r="AT30" s="4">
        <v>48990.539600000004</v>
      </c>
      <c r="AU30" s="4">
        <v>47539.553699999997</v>
      </c>
      <c r="AV30" s="4">
        <v>44423.575300000004</v>
      </c>
      <c r="AW30" s="4">
        <v>48149.028899999998</v>
      </c>
      <c r="AX30" s="4">
        <v>50046.368000000002</v>
      </c>
      <c r="AY30" s="4">
        <v>47591.931000000004</v>
      </c>
      <c r="AZ30" s="4">
        <v>49029.685599999997</v>
      </c>
      <c r="BA30" s="4">
        <v>51214.2431</v>
      </c>
    </row>
    <row r="31" spans="1:53" x14ac:dyDescent="0.35">
      <c r="A31" s="16">
        <v>618</v>
      </c>
      <c r="B31" t="s">
        <v>97</v>
      </c>
      <c r="C31" t="s">
        <v>56</v>
      </c>
      <c r="D31" s="4">
        <v>174532.55000000002</v>
      </c>
      <c r="E31" s="4">
        <v>182353.79200000002</v>
      </c>
      <c r="F31" s="4">
        <v>168130.33120000002</v>
      </c>
      <c r="G31" s="4">
        <v>163286.53120000003</v>
      </c>
      <c r="H31" s="4">
        <v>167259.04519999999</v>
      </c>
      <c r="I31" s="4">
        <v>169540.53479999999</v>
      </c>
      <c r="J31" s="4">
        <v>168079.6208</v>
      </c>
      <c r="K31" s="4">
        <v>171887.44559999998</v>
      </c>
      <c r="L31" s="4">
        <v>178425.97760000001</v>
      </c>
      <c r="M31" s="4">
        <v>180714.76280000003</v>
      </c>
      <c r="N31" s="4">
        <v>182159.17199999999</v>
      </c>
      <c r="O31" s="4">
        <v>189470.55919999999</v>
      </c>
      <c r="P31" s="4">
        <v>202903.4332</v>
      </c>
      <c r="Q31" s="4">
        <v>190768.3388</v>
      </c>
      <c r="R31" s="4">
        <v>213231.01280000003</v>
      </c>
      <c r="S31" s="4">
        <v>199133.76079999999</v>
      </c>
      <c r="T31" s="4">
        <v>186647.85560000001</v>
      </c>
      <c r="U31" s="4">
        <v>190397.19579999999</v>
      </c>
      <c r="V31" s="4">
        <v>193917.10279999999</v>
      </c>
      <c r="W31" s="4">
        <v>184075.5926</v>
      </c>
      <c r="X31" s="4">
        <v>185808.16750000001</v>
      </c>
      <c r="Y31" s="4">
        <v>184781.0594</v>
      </c>
      <c r="Z31" s="4">
        <v>189446.9846</v>
      </c>
      <c r="AA31" s="4">
        <v>188731.86560000002</v>
      </c>
      <c r="AB31" s="4">
        <v>191071.33960000001</v>
      </c>
      <c r="AC31" s="4">
        <v>183445.92449999999</v>
      </c>
      <c r="AD31" s="4">
        <v>182914.19179999997</v>
      </c>
      <c r="AE31" s="4">
        <v>186887.1243</v>
      </c>
      <c r="AF31" s="4">
        <v>147888.7935</v>
      </c>
      <c r="AG31" s="4">
        <v>192466.5001</v>
      </c>
      <c r="AH31" s="4">
        <v>189613.1102</v>
      </c>
      <c r="AI31" s="4">
        <v>180008.44600000003</v>
      </c>
      <c r="AJ31" s="4">
        <v>183850.25</v>
      </c>
      <c r="AK31" s="4">
        <v>183030.4847</v>
      </c>
      <c r="AL31" s="4">
        <v>183346.92180000001</v>
      </c>
      <c r="AM31" s="4">
        <v>195223.06680000003</v>
      </c>
      <c r="AN31" s="4">
        <v>200171.6385</v>
      </c>
      <c r="AO31" s="4">
        <v>210374.00780000002</v>
      </c>
      <c r="AP31" s="4">
        <v>220361.6894</v>
      </c>
      <c r="AQ31" s="4">
        <v>229884.837</v>
      </c>
      <c r="AR31" s="4">
        <v>237831.30459999997</v>
      </c>
      <c r="AS31" s="4">
        <v>189256.24300000002</v>
      </c>
      <c r="AT31" s="4">
        <v>203193.28329999998</v>
      </c>
      <c r="AU31" s="4">
        <v>205708.37880000001</v>
      </c>
      <c r="AV31" s="4">
        <v>213934.87829999998</v>
      </c>
      <c r="AW31" s="4">
        <v>215995.46919999999</v>
      </c>
      <c r="AX31" s="4">
        <v>216333.79590000003</v>
      </c>
      <c r="AY31" s="4">
        <v>222259.41950000002</v>
      </c>
      <c r="AZ31" s="4">
        <v>223922.05960000001</v>
      </c>
      <c r="BA31" s="4">
        <v>227059.78489999997</v>
      </c>
    </row>
    <row r="32" spans="1:53" x14ac:dyDescent="0.35">
      <c r="A32" s="16">
        <v>255</v>
      </c>
      <c r="B32" t="s">
        <v>98</v>
      </c>
      <c r="C32" t="s">
        <v>25</v>
      </c>
      <c r="D32" s="4">
        <v>83401.280200000008</v>
      </c>
      <c r="E32" s="4">
        <v>89832.88979999999</v>
      </c>
      <c r="F32" s="4">
        <v>62997.386399999996</v>
      </c>
      <c r="G32" s="4">
        <v>65025.922000000006</v>
      </c>
      <c r="H32" s="4">
        <v>65242.517599999992</v>
      </c>
      <c r="I32" s="4">
        <v>64578.857199999999</v>
      </c>
      <c r="J32" s="4">
        <v>63538.576400000005</v>
      </c>
      <c r="K32" s="4">
        <v>61633.348400000003</v>
      </c>
      <c r="L32" s="4">
        <v>64344.919600000001</v>
      </c>
      <c r="M32" s="4">
        <v>64654.803199999995</v>
      </c>
      <c r="N32" s="4">
        <v>66116.673999999999</v>
      </c>
      <c r="O32" s="4">
        <v>67517.907600000006</v>
      </c>
      <c r="P32" s="4">
        <v>71589.0916</v>
      </c>
      <c r="Q32" s="4">
        <v>62662.984800000006</v>
      </c>
      <c r="R32" s="4">
        <v>83972.953999999998</v>
      </c>
      <c r="S32" s="4">
        <v>76540.292400000006</v>
      </c>
      <c r="T32" s="4">
        <v>61853.393600000003</v>
      </c>
      <c r="U32" s="4">
        <v>66802.3802</v>
      </c>
      <c r="V32" s="4">
        <v>66305.9522</v>
      </c>
      <c r="W32" s="4">
        <v>66355.106400000004</v>
      </c>
      <c r="X32" s="4">
        <v>75603.254000000001</v>
      </c>
      <c r="Y32" s="4">
        <v>69448.654899999994</v>
      </c>
      <c r="Z32" s="4">
        <v>71709.340100000001</v>
      </c>
      <c r="AA32" s="4">
        <v>73575.939799999993</v>
      </c>
      <c r="AB32" s="4">
        <v>77616.029399999999</v>
      </c>
      <c r="AC32" s="4">
        <v>80286.036099999998</v>
      </c>
      <c r="AD32" s="4">
        <v>88038.090100000001</v>
      </c>
      <c r="AE32" s="4">
        <v>95743.869399999996</v>
      </c>
      <c r="AF32" s="4">
        <v>86508.955400000006</v>
      </c>
      <c r="AG32" s="4">
        <v>91949.341200000024</v>
      </c>
      <c r="AH32" s="4">
        <v>73738.566300000006</v>
      </c>
      <c r="AI32" s="4">
        <v>77797.925500000012</v>
      </c>
      <c r="AJ32" s="4">
        <v>70970.461200000005</v>
      </c>
      <c r="AK32" s="4">
        <v>69923.422000000006</v>
      </c>
      <c r="AL32" s="4">
        <v>75976.891600000003</v>
      </c>
      <c r="AM32" s="4">
        <v>69673.974900000001</v>
      </c>
      <c r="AN32" s="4">
        <v>74672.7935</v>
      </c>
      <c r="AO32" s="4">
        <v>76867.243099999992</v>
      </c>
      <c r="AP32" s="4">
        <v>82199.87460000001</v>
      </c>
      <c r="AQ32" s="4">
        <v>81518.596900000004</v>
      </c>
      <c r="AR32" s="4">
        <v>97481.652499999997</v>
      </c>
      <c r="AS32" s="4">
        <v>88339.906900000002</v>
      </c>
      <c r="AT32" s="4">
        <v>91664.291299999997</v>
      </c>
      <c r="AU32" s="4">
        <v>91511.593900000007</v>
      </c>
      <c r="AV32" s="4">
        <v>92085.5052</v>
      </c>
      <c r="AW32" s="4">
        <v>87341.336500000005</v>
      </c>
      <c r="AX32" s="4">
        <v>91236.729399999997</v>
      </c>
      <c r="AY32" s="4">
        <v>89502.857199999999</v>
      </c>
      <c r="AZ32" s="4">
        <v>88438.755999999994</v>
      </c>
      <c r="BA32" s="4">
        <v>88070.796700000006</v>
      </c>
    </row>
    <row r="33" spans="1:53" x14ac:dyDescent="0.35">
      <c r="A33" s="16">
        <v>567</v>
      </c>
      <c r="B33" t="s">
        <v>98</v>
      </c>
      <c r="C33" t="s">
        <v>0</v>
      </c>
      <c r="D33" s="4">
        <v>77945.590200000006</v>
      </c>
      <c r="E33" s="4">
        <v>78754.9234</v>
      </c>
      <c r="F33" s="4">
        <v>72187.211200000005</v>
      </c>
      <c r="G33" s="4">
        <v>82060.430400000012</v>
      </c>
      <c r="H33" s="4">
        <v>82321.636799999993</v>
      </c>
      <c r="I33" s="4">
        <v>81084.255199999985</v>
      </c>
      <c r="J33" s="4">
        <v>81698.281599999988</v>
      </c>
      <c r="K33" s="4">
        <v>82686.058000000005</v>
      </c>
      <c r="L33" s="4">
        <v>84255.090400000001</v>
      </c>
      <c r="M33" s="4">
        <v>85469.628399999987</v>
      </c>
      <c r="N33" s="4">
        <v>87384.424400000004</v>
      </c>
      <c r="O33" s="4">
        <v>88427.456000000006</v>
      </c>
      <c r="P33" s="4">
        <v>95609.435999999987</v>
      </c>
      <c r="Q33" s="4">
        <v>90713.849199999997</v>
      </c>
      <c r="R33" s="4">
        <v>109085.1268</v>
      </c>
      <c r="S33" s="4">
        <v>97643.592799999999</v>
      </c>
      <c r="T33" s="4">
        <v>80920.585099999997</v>
      </c>
      <c r="U33" s="4">
        <v>83239.974300000002</v>
      </c>
      <c r="V33" s="4">
        <v>88127.174299999999</v>
      </c>
      <c r="W33" s="4">
        <v>90316.123900000006</v>
      </c>
      <c r="X33" s="4">
        <v>90702.883300000001</v>
      </c>
      <c r="Y33" s="4">
        <v>87149.315499999997</v>
      </c>
      <c r="Z33" s="4">
        <v>88371.603700000007</v>
      </c>
      <c r="AA33" s="4">
        <v>92670.227899999998</v>
      </c>
      <c r="AB33" s="4">
        <v>94148.711899999995</v>
      </c>
      <c r="AC33" s="4">
        <v>95360.560299999997</v>
      </c>
      <c r="AD33" s="4">
        <v>97762.213099999994</v>
      </c>
      <c r="AE33" s="4">
        <v>100070.5105</v>
      </c>
      <c r="AF33" s="4">
        <v>94149.8321</v>
      </c>
      <c r="AG33" s="4">
        <v>99471.55769999999</v>
      </c>
      <c r="AH33" s="4">
        <v>93734.885500000004</v>
      </c>
      <c r="AI33" s="4">
        <v>88324.566899999991</v>
      </c>
      <c r="AJ33" s="4">
        <v>85318.074099999998</v>
      </c>
      <c r="AK33" s="4">
        <v>82837.547500000015</v>
      </c>
      <c r="AL33" s="4">
        <v>85303.577399999995</v>
      </c>
      <c r="AM33" s="4">
        <v>85808.260899999994</v>
      </c>
      <c r="AN33" s="4">
        <v>88282.801500000001</v>
      </c>
      <c r="AO33" s="4">
        <v>84907.863400000002</v>
      </c>
      <c r="AP33" s="4">
        <v>90270.446399999986</v>
      </c>
      <c r="AQ33" s="4">
        <v>94802.737699999998</v>
      </c>
      <c r="AR33" s="4">
        <v>108233.2469</v>
      </c>
      <c r="AS33" s="4">
        <v>82503.459700000007</v>
      </c>
      <c r="AT33" s="4">
        <v>83797.558800000013</v>
      </c>
      <c r="AU33" s="4">
        <v>82721.181700000001</v>
      </c>
      <c r="AV33" s="4">
        <v>88350.123499999987</v>
      </c>
      <c r="AW33" s="4">
        <v>95927.848599999998</v>
      </c>
      <c r="AX33" s="4">
        <v>99775.146600000007</v>
      </c>
      <c r="AY33" s="4">
        <v>102057.18399999999</v>
      </c>
      <c r="AZ33" s="4">
        <v>103066.0652</v>
      </c>
      <c r="BA33" s="4">
        <v>101601.1375</v>
      </c>
    </row>
    <row r="34" spans="1:53" x14ac:dyDescent="0.35">
      <c r="A34" s="16">
        <v>834</v>
      </c>
      <c r="B34" t="s">
        <v>98</v>
      </c>
      <c r="C34" t="s">
        <v>78</v>
      </c>
      <c r="D34" s="4">
        <v>96776.541599999997</v>
      </c>
      <c r="E34" s="4">
        <v>100473.01879999999</v>
      </c>
      <c r="F34" s="4">
        <v>88804.9136</v>
      </c>
      <c r="G34" s="4">
        <v>96414.463599999988</v>
      </c>
      <c r="H34" s="4">
        <v>98896.044000000009</v>
      </c>
      <c r="I34" s="4">
        <v>102879.80039999999</v>
      </c>
      <c r="J34" s="4">
        <v>104839.4464</v>
      </c>
      <c r="K34" s="4">
        <v>102149.0444</v>
      </c>
      <c r="L34" s="4">
        <v>105698.53320000001</v>
      </c>
      <c r="M34" s="4">
        <v>106673.15360000001</v>
      </c>
      <c r="N34" s="4">
        <v>112447.5612</v>
      </c>
      <c r="O34" s="4">
        <v>114493.19960000001</v>
      </c>
      <c r="P34" s="4">
        <v>119501.21039999998</v>
      </c>
      <c r="Q34" s="4">
        <v>110389.1256</v>
      </c>
      <c r="R34" s="4">
        <v>126542.54079999999</v>
      </c>
      <c r="S34" s="4">
        <v>111681.76240000001</v>
      </c>
      <c r="T34" s="4">
        <v>105703.74799999999</v>
      </c>
      <c r="U34" s="4">
        <v>110158.56820000001</v>
      </c>
      <c r="V34" s="4">
        <v>113560.3613</v>
      </c>
      <c r="W34" s="4">
        <v>119496.83029999999</v>
      </c>
      <c r="X34" s="4">
        <v>118566.47139999999</v>
      </c>
      <c r="Y34" s="4">
        <v>118596.8821</v>
      </c>
      <c r="Z34" s="4">
        <v>119621.91160000002</v>
      </c>
      <c r="AA34" s="4">
        <v>122706.7415</v>
      </c>
      <c r="AB34" s="4">
        <v>117397.1471</v>
      </c>
      <c r="AC34" s="4">
        <v>120165.247</v>
      </c>
      <c r="AD34" s="4">
        <v>115328.5681</v>
      </c>
      <c r="AE34" s="4">
        <v>120630.14320000001</v>
      </c>
      <c r="AF34" s="4">
        <v>103820.12400000001</v>
      </c>
      <c r="AG34" s="4">
        <v>103722.86960000001</v>
      </c>
      <c r="AH34" s="4">
        <v>101927.48699999999</v>
      </c>
      <c r="AI34" s="4">
        <v>101090.0379</v>
      </c>
      <c r="AJ34" s="4">
        <v>101397.71979999999</v>
      </c>
      <c r="AK34" s="4">
        <v>101522.37740000001</v>
      </c>
      <c r="AL34" s="4">
        <v>101569.46280000001</v>
      </c>
      <c r="AM34" s="4">
        <v>104862.0733</v>
      </c>
      <c r="AN34" s="4">
        <v>103295.68370000001</v>
      </c>
      <c r="AO34" s="4">
        <v>101209.5105</v>
      </c>
      <c r="AP34" s="4">
        <v>123760.10449999999</v>
      </c>
      <c r="AQ34" s="4">
        <v>127513.5141</v>
      </c>
      <c r="AR34" s="4">
        <v>132996.63759999999</v>
      </c>
      <c r="AS34" s="4">
        <v>108179.63759999999</v>
      </c>
      <c r="AT34" s="4">
        <v>112445.80470000001</v>
      </c>
      <c r="AU34" s="4">
        <v>107649.2889</v>
      </c>
      <c r="AV34" s="4">
        <v>107493.85619999999</v>
      </c>
      <c r="AW34" s="4">
        <v>114177.57119999999</v>
      </c>
      <c r="AX34" s="4">
        <v>116491.4939</v>
      </c>
      <c r="AY34" s="4">
        <v>118587.2163</v>
      </c>
      <c r="AZ34" s="4">
        <v>119358.96590000001</v>
      </c>
      <c r="BA34" s="4">
        <v>122336.26560000001</v>
      </c>
    </row>
    <row r="35" spans="1:53" x14ac:dyDescent="0.35">
      <c r="A35" s="16">
        <v>184</v>
      </c>
      <c r="B35" t="s">
        <v>99</v>
      </c>
      <c r="C35" t="s">
        <v>17</v>
      </c>
      <c r="D35" s="4">
        <v>101103.97959999999</v>
      </c>
      <c r="E35" s="4">
        <v>104596.4192</v>
      </c>
      <c r="F35" s="4">
        <v>88000.483999999997</v>
      </c>
      <c r="G35" s="4">
        <v>87684.979200000002</v>
      </c>
      <c r="H35" s="4">
        <v>92493.736399999994</v>
      </c>
      <c r="I35" s="4">
        <v>91223.106</v>
      </c>
      <c r="J35" s="4">
        <v>92443.504400000005</v>
      </c>
      <c r="K35" s="4">
        <v>92202.869200000001</v>
      </c>
      <c r="L35" s="4">
        <v>94047.699200000003</v>
      </c>
      <c r="M35" s="4">
        <v>98600.512400000007</v>
      </c>
      <c r="N35" s="4">
        <v>101992.1292</v>
      </c>
      <c r="O35" s="4">
        <v>102518.48879999999</v>
      </c>
      <c r="P35" s="4">
        <v>103447.1828</v>
      </c>
      <c r="Q35" s="4">
        <v>145896.45199999999</v>
      </c>
      <c r="R35" s="4">
        <v>113188.842</v>
      </c>
      <c r="S35" s="4">
        <v>89804.291200000007</v>
      </c>
      <c r="T35" s="4">
        <v>81983.870400000014</v>
      </c>
      <c r="U35" s="4">
        <v>87188.319000000003</v>
      </c>
      <c r="V35" s="4">
        <v>91151.060300000012</v>
      </c>
      <c r="W35" s="4">
        <v>93432.762399999992</v>
      </c>
      <c r="X35" s="4">
        <v>91016.001700000008</v>
      </c>
      <c r="Y35" s="4">
        <v>89552.151099999988</v>
      </c>
      <c r="Z35" s="4">
        <v>93677.633499999996</v>
      </c>
      <c r="AA35" s="4">
        <v>97164.585099999997</v>
      </c>
      <c r="AB35" s="4">
        <v>94083.997900000002</v>
      </c>
      <c r="AC35" s="4">
        <v>95940.558799999999</v>
      </c>
      <c r="AD35" s="4">
        <v>132136.41930000001</v>
      </c>
      <c r="AE35" s="4">
        <v>120830.5533</v>
      </c>
      <c r="AF35" s="4">
        <v>111979.79450000002</v>
      </c>
      <c r="AG35" s="4">
        <v>98361.032900000006</v>
      </c>
      <c r="AH35" s="4">
        <v>91559.784499999994</v>
      </c>
      <c r="AI35" s="4">
        <v>87743.510200000004</v>
      </c>
      <c r="AJ35" s="4">
        <v>90837.930300000007</v>
      </c>
      <c r="AK35" s="4">
        <v>90642.862300000008</v>
      </c>
      <c r="AL35" s="4">
        <v>90694.123300000007</v>
      </c>
      <c r="AM35" s="4">
        <v>95475.029500000004</v>
      </c>
      <c r="AN35" s="4">
        <v>96265.056700000001</v>
      </c>
      <c r="AO35" s="4">
        <v>96196.965100000001</v>
      </c>
      <c r="AP35" s="4">
        <v>96822.391900000002</v>
      </c>
      <c r="AQ35" s="4">
        <v>107333.8855</v>
      </c>
      <c r="AR35" s="4">
        <v>106326.6459</v>
      </c>
      <c r="AS35" s="4">
        <v>85329.071899999995</v>
      </c>
      <c r="AT35" s="4">
        <v>83705.352200000008</v>
      </c>
      <c r="AU35" s="4">
        <v>86899.679900000017</v>
      </c>
      <c r="AV35" s="4">
        <v>78958.329199999993</v>
      </c>
      <c r="AW35" s="4">
        <v>80066.150199999989</v>
      </c>
      <c r="AX35" s="4">
        <v>79544.923599999995</v>
      </c>
      <c r="AY35" s="4">
        <v>81841.867400000003</v>
      </c>
      <c r="AZ35" s="4">
        <v>84420.081999999995</v>
      </c>
      <c r="BA35" s="4">
        <v>86877.168999999994</v>
      </c>
    </row>
    <row r="36" spans="1:53" x14ac:dyDescent="0.35">
      <c r="A36" s="16">
        <v>441</v>
      </c>
      <c r="B36" t="s">
        <v>99</v>
      </c>
      <c r="C36" t="s">
        <v>41</v>
      </c>
      <c r="D36" s="4">
        <v>63795.284599999999</v>
      </c>
      <c r="E36" s="4">
        <v>62719.141000000003</v>
      </c>
      <c r="F36" s="4">
        <v>55520.951199999996</v>
      </c>
      <c r="G36" s="4">
        <v>54734.939999999995</v>
      </c>
      <c r="H36" s="4">
        <v>53764.027200000004</v>
      </c>
      <c r="I36" s="4">
        <v>49788.523200000003</v>
      </c>
      <c r="J36" s="4">
        <v>52765.606399999997</v>
      </c>
      <c r="K36" s="4">
        <v>52839.399600000004</v>
      </c>
      <c r="L36" s="4">
        <v>58275.219599999997</v>
      </c>
      <c r="M36" s="4">
        <v>58049.414799999999</v>
      </c>
      <c r="N36" s="4">
        <v>61038.218800000002</v>
      </c>
      <c r="O36" s="4">
        <v>65050.320399999997</v>
      </c>
      <c r="P36" s="4">
        <v>65740.292799999996</v>
      </c>
      <c r="Q36" s="4">
        <v>69847.4764</v>
      </c>
      <c r="R36" s="4">
        <v>72003.864399999991</v>
      </c>
      <c r="S36" s="4">
        <v>58844.037199999999</v>
      </c>
      <c r="T36" s="4">
        <v>52200.789700000001</v>
      </c>
      <c r="U36" s="4">
        <v>56090.811900000001</v>
      </c>
      <c r="V36" s="4">
        <v>57667.587700000004</v>
      </c>
      <c r="W36" s="4">
        <v>58593.636600000005</v>
      </c>
      <c r="X36" s="4">
        <v>61771.0052</v>
      </c>
      <c r="Y36" s="4">
        <v>61184.676200000002</v>
      </c>
      <c r="Z36" s="4">
        <v>67501.081000000006</v>
      </c>
      <c r="AA36" s="4">
        <v>66929.627699999997</v>
      </c>
      <c r="AB36" s="4">
        <v>69711.183099999995</v>
      </c>
      <c r="AC36" s="4">
        <v>71944.468800000002</v>
      </c>
      <c r="AD36" s="4">
        <v>74036.041800000006</v>
      </c>
      <c r="AE36" s="4">
        <v>73226.4467</v>
      </c>
      <c r="AF36" s="4">
        <v>62789.313499999997</v>
      </c>
      <c r="AG36" s="4">
        <v>58652.765800000008</v>
      </c>
      <c r="AH36" s="4">
        <v>55490.263699999996</v>
      </c>
      <c r="AI36" s="4">
        <v>53769.031000000003</v>
      </c>
      <c r="AJ36" s="4">
        <v>54287.359400000001</v>
      </c>
      <c r="AK36" s="4">
        <v>54280.499199999998</v>
      </c>
      <c r="AL36" s="4">
        <v>60171.7143</v>
      </c>
      <c r="AM36" s="4">
        <v>60432.612099999998</v>
      </c>
      <c r="AN36" s="4">
        <v>66915.642599999992</v>
      </c>
      <c r="AO36" s="4">
        <v>68309.774000000005</v>
      </c>
      <c r="AP36" s="4">
        <v>70277.155499999993</v>
      </c>
      <c r="AQ36" s="4">
        <v>74004.164300000004</v>
      </c>
      <c r="AR36" s="4">
        <v>76897.508100000006</v>
      </c>
      <c r="AS36" s="4">
        <v>69522.493699999992</v>
      </c>
      <c r="AT36" s="4">
        <v>69291.656500000012</v>
      </c>
      <c r="AU36" s="4">
        <v>74120.169899999979</v>
      </c>
      <c r="AV36" s="4">
        <v>73186.361199999999</v>
      </c>
      <c r="AW36" s="4">
        <v>75175.740900000004</v>
      </c>
      <c r="AX36" s="4">
        <v>75201.66</v>
      </c>
      <c r="AY36" s="4">
        <v>80575.309200000003</v>
      </c>
      <c r="AZ36" s="4">
        <v>81190.867199999993</v>
      </c>
      <c r="BA36" s="4">
        <v>86855.829100000003</v>
      </c>
    </row>
    <row r="37" spans="1:53" x14ac:dyDescent="0.35">
      <c r="A37" s="16">
        <v>907</v>
      </c>
      <c r="B37" t="s">
        <v>99</v>
      </c>
      <c r="C37" t="s">
        <v>85</v>
      </c>
      <c r="D37" s="4">
        <v>1903.6732</v>
      </c>
      <c r="E37" s="4">
        <v>1381.9780000000001</v>
      </c>
      <c r="F37" s="4">
        <v>1381.9780000000001</v>
      </c>
      <c r="G37" s="4">
        <v>1262.2583999999999</v>
      </c>
      <c r="H37" s="4">
        <v>1203.4151999999999</v>
      </c>
      <c r="I37" s="4">
        <v>847.24639999999988</v>
      </c>
      <c r="J37" s="4">
        <v>846.76799999999992</v>
      </c>
      <c r="K37" s="4">
        <v>1017.7959999999999</v>
      </c>
      <c r="L37" s="4">
        <v>954.76679999999988</v>
      </c>
      <c r="M37" s="4">
        <v>1215.4947999999999</v>
      </c>
      <c r="N37" s="4">
        <v>1168.3724</v>
      </c>
      <c r="O37" s="4">
        <v>1103.31</v>
      </c>
      <c r="P37" s="4">
        <v>1030.7127999999998</v>
      </c>
      <c r="Q37" s="4">
        <v>1219.6807999999999</v>
      </c>
      <c r="R37" s="4">
        <v>1245.3948</v>
      </c>
      <c r="S37" s="4">
        <v>851.07359999999994</v>
      </c>
      <c r="T37" s="4">
        <v>1128.9946</v>
      </c>
      <c r="U37" s="4">
        <v>996.24509999999998</v>
      </c>
      <c r="V37" s="4">
        <v>683.41919999999993</v>
      </c>
      <c r="W37" s="4">
        <v>606.37199999999996</v>
      </c>
      <c r="X37" s="4">
        <v>451.25079999999997</v>
      </c>
      <c r="Y37" s="4">
        <v>484.8064</v>
      </c>
      <c r="Z37" s="4">
        <v>293.13959999999997</v>
      </c>
      <c r="AA37" s="4">
        <v>828.90300000000002</v>
      </c>
      <c r="AB37" s="4">
        <v>1304.7408</v>
      </c>
      <c r="AC37" s="4">
        <v>757.80079999999998</v>
      </c>
      <c r="AD37" s="4">
        <v>1068.2487000000001</v>
      </c>
      <c r="AE37" s="4">
        <v>643.41899999999998</v>
      </c>
      <c r="AF37" s="4">
        <v>420.12580000000003</v>
      </c>
      <c r="AG37" s="4">
        <v>375.327</v>
      </c>
      <c r="AH37" s="4">
        <v>483.1465</v>
      </c>
      <c r="AI37" s="4">
        <v>375.55280000000005</v>
      </c>
      <c r="AJ37" s="4">
        <v>631.67509999999993</v>
      </c>
      <c r="AK37" s="4">
        <v>198.02620000000002</v>
      </c>
      <c r="AL37" s="4">
        <v>99.690300000000008</v>
      </c>
      <c r="AM37" s="4">
        <v>590.31540000000007</v>
      </c>
      <c r="AN37" s="4">
        <v>608.83100000000002</v>
      </c>
      <c r="AO37" s="4">
        <v>727.48890000000006</v>
      </c>
      <c r="AP37" s="4">
        <v>829.77629999999999</v>
      </c>
      <c r="AQ37" s="4">
        <v>984.33640000000003</v>
      </c>
      <c r="AR37" s="4">
        <v>805.38990000000001</v>
      </c>
      <c r="AS37" s="4">
        <v>735.54349999999999</v>
      </c>
      <c r="AT37" s="4">
        <v>973.82249999999999</v>
      </c>
      <c r="AU37" s="4">
        <v>1273.8109999999999</v>
      </c>
      <c r="AV37" s="4">
        <v>1212.5650000000001</v>
      </c>
      <c r="AW37" s="4">
        <v>818.17470000000003</v>
      </c>
      <c r="AX37" s="4">
        <v>284.68510000000003</v>
      </c>
      <c r="AY37" s="4">
        <v>206.26830000000001</v>
      </c>
      <c r="AZ37" s="4">
        <v>715.60509999999999</v>
      </c>
      <c r="BA37" s="4">
        <v>543.23710000000005</v>
      </c>
    </row>
    <row r="38" spans="1:53" x14ac:dyDescent="0.35">
      <c r="A38" s="16">
        <v>191</v>
      </c>
      <c r="B38" t="s">
        <v>100</v>
      </c>
      <c r="C38" t="s">
        <v>18</v>
      </c>
      <c r="D38" s="4">
        <v>32091.8776</v>
      </c>
      <c r="E38" s="4">
        <v>29645.818399999996</v>
      </c>
      <c r="F38" s="4">
        <v>25046.2732</v>
      </c>
      <c r="G38" s="4">
        <v>27467.216399999998</v>
      </c>
      <c r="H38" s="4">
        <v>30130.828000000001</v>
      </c>
      <c r="I38" s="4">
        <v>33067.845199999996</v>
      </c>
      <c r="J38" s="4">
        <v>30997.928</v>
      </c>
      <c r="K38" s="4">
        <v>27922.653200000001</v>
      </c>
      <c r="L38" s="4">
        <v>28068.923999999999</v>
      </c>
      <c r="M38" s="4">
        <v>28876.224000000002</v>
      </c>
      <c r="N38" s="4">
        <v>32751.862000000001</v>
      </c>
      <c r="O38" s="4">
        <v>34064.830799999996</v>
      </c>
      <c r="P38" s="4">
        <v>37675.195999999996</v>
      </c>
      <c r="Q38" s="4">
        <v>32931.620799999997</v>
      </c>
      <c r="R38" s="4">
        <v>38430.709199999998</v>
      </c>
      <c r="S38" s="4">
        <v>36007.493600000002</v>
      </c>
      <c r="T38" s="4">
        <v>33940.830399999999</v>
      </c>
      <c r="U38" s="4">
        <v>37127.020600000003</v>
      </c>
      <c r="V38" s="4">
        <v>38067.119700000003</v>
      </c>
      <c r="W38" s="4">
        <v>38474.366600000001</v>
      </c>
      <c r="X38" s="4">
        <v>37814.534500000002</v>
      </c>
      <c r="Y38" s="4">
        <v>34850.227099999996</v>
      </c>
      <c r="Z38" s="4">
        <v>38473.764299999995</v>
      </c>
      <c r="AA38" s="4">
        <v>41721.986000000004</v>
      </c>
      <c r="AB38" s="4">
        <v>41055.257299999997</v>
      </c>
      <c r="AC38" s="4">
        <v>42905.946900000003</v>
      </c>
      <c r="AD38" s="4">
        <v>43531.004199999996</v>
      </c>
      <c r="AE38" s="4">
        <v>41502.926900000006</v>
      </c>
      <c r="AF38" s="4">
        <v>39574.257299999997</v>
      </c>
      <c r="AG38" s="4">
        <v>45447.373299999999</v>
      </c>
      <c r="AH38" s="4">
        <v>43874.7022</v>
      </c>
      <c r="AI38" s="4">
        <v>42086.722499999996</v>
      </c>
      <c r="AJ38" s="4">
        <v>43625.449200000003</v>
      </c>
      <c r="AK38" s="4">
        <v>43738.625900000006</v>
      </c>
      <c r="AL38" s="4">
        <v>38955.389000000003</v>
      </c>
      <c r="AM38" s="4">
        <v>38106.865299999998</v>
      </c>
      <c r="AN38" s="4">
        <v>38751.9833</v>
      </c>
      <c r="AO38" s="4">
        <v>41133.751499999998</v>
      </c>
      <c r="AP38" s="4">
        <v>39533.811700000006</v>
      </c>
      <c r="AQ38" s="4">
        <v>41049.155500000001</v>
      </c>
      <c r="AR38" s="4">
        <v>43120.967199999999</v>
      </c>
      <c r="AS38" s="4">
        <v>37391.529199999997</v>
      </c>
      <c r="AT38" s="4">
        <v>39087.214199999995</v>
      </c>
      <c r="AU38" s="4">
        <v>38746.890699999996</v>
      </c>
      <c r="AV38" s="4">
        <v>37269.262400000007</v>
      </c>
      <c r="AW38" s="4">
        <v>36801.843000000001</v>
      </c>
      <c r="AX38" s="4">
        <v>37263.098600000005</v>
      </c>
      <c r="AY38" s="4">
        <v>37215.188699999999</v>
      </c>
      <c r="AZ38" s="4">
        <v>36784.229899999998</v>
      </c>
      <c r="BA38" s="4">
        <v>37713.421499999997</v>
      </c>
    </row>
    <row r="39" spans="1:53" x14ac:dyDescent="0.35">
      <c r="A39" s="16">
        <v>272</v>
      </c>
      <c r="B39" t="s">
        <v>100</v>
      </c>
      <c r="C39" t="s">
        <v>26</v>
      </c>
      <c r="D39" s="4">
        <v>50930.271200000003</v>
      </c>
      <c r="E39" s="4">
        <v>50086.851999999999</v>
      </c>
      <c r="F39" s="4">
        <v>41808.572</v>
      </c>
      <c r="G39" s="4">
        <v>42213.776799999992</v>
      </c>
      <c r="H39" s="4">
        <v>38564.541599999997</v>
      </c>
      <c r="I39" s="4">
        <v>40183.327599999997</v>
      </c>
      <c r="J39" s="4">
        <v>38723.250799999994</v>
      </c>
      <c r="K39" s="4">
        <v>36936.905200000001</v>
      </c>
      <c r="L39" s="4">
        <v>38985.533599999995</v>
      </c>
      <c r="M39" s="4">
        <v>40699.042800000003</v>
      </c>
      <c r="N39" s="4">
        <v>40502.181199999999</v>
      </c>
      <c r="O39" s="4">
        <v>41805.103600000002</v>
      </c>
      <c r="P39" s="4">
        <v>39639.745599999995</v>
      </c>
      <c r="Q39" s="4">
        <v>36647.712400000004</v>
      </c>
      <c r="R39" s="4">
        <v>43611.302799999998</v>
      </c>
      <c r="S39" s="4">
        <v>38001.5844</v>
      </c>
      <c r="T39" s="4">
        <v>35866.837599999999</v>
      </c>
      <c r="U39" s="4">
        <v>39983.441899999998</v>
      </c>
      <c r="V39" s="4">
        <v>44703.860100000005</v>
      </c>
      <c r="W39" s="4">
        <v>44525.554799999998</v>
      </c>
      <c r="X39" s="4">
        <v>40612.694600000003</v>
      </c>
      <c r="Y39" s="4">
        <v>40149.9447</v>
      </c>
      <c r="Z39" s="4">
        <v>42577.336500000005</v>
      </c>
      <c r="AA39" s="4">
        <v>44771.140500000001</v>
      </c>
      <c r="AB39" s="4">
        <v>41193.5887</v>
      </c>
      <c r="AC39" s="4">
        <v>43728.938399999999</v>
      </c>
      <c r="AD39" s="4">
        <v>45058.026400000002</v>
      </c>
      <c r="AE39" s="4">
        <v>43562.450400000002</v>
      </c>
      <c r="AF39" s="4">
        <v>39379.918799999999</v>
      </c>
      <c r="AG39" s="4">
        <v>38758.7984</v>
      </c>
      <c r="AH39" s="4">
        <v>37785.393900000003</v>
      </c>
      <c r="AI39" s="4">
        <v>37036.210200000001</v>
      </c>
      <c r="AJ39" s="4">
        <v>37157.3632</v>
      </c>
      <c r="AK39" s="4">
        <v>36606.600099999996</v>
      </c>
      <c r="AL39" s="4">
        <v>34264.070300000007</v>
      </c>
      <c r="AM39" s="4">
        <v>34712.8292</v>
      </c>
      <c r="AN39" s="4">
        <v>35833.4594</v>
      </c>
      <c r="AO39" s="4">
        <v>37974.241000000002</v>
      </c>
      <c r="AP39" s="4">
        <v>39180.356500000002</v>
      </c>
      <c r="AQ39" s="4">
        <v>41283.018199999999</v>
      </c>
      <c r="AR39" s="4">
        <v>46764.823499999999</v>
      </c>
      <c r="AS39" s="4">
        <v>38575.333100000003</v>
      </c>
      <c r="AT39" s="4">
        <v>36589.544600000001</v>
      </c>
      <c r="AU39" s="4">
        <v>39799.215400000001</v>
      </c>
      <c r="AV39" s="4">
        <v>40098.819799999997</v>
      </c>
      <c r="AW39" s="4">
        <v>42454.679799999998</v>
      </c>
      <c r="AX39" s="4">
        <v>44341.044300000001</v>
      </c>
      <c r="AY39" s="4">
        <v>41377.7837</v>
      </c>
      <c r="AZ39" s="4">
        <v>43711.349900000001</v>
      </c>
      <c r="BA39" s="4">
        <v>45089.941800000001</v>
      </c>
    </row>
    <row r="40" spans="1:53" x14ac:dyDescent="0.35">
      <c r="A40" s="16">
        <v>663</v>
      </c>
      <c r="B40" t="s">
        <v>100</v>
      </c>
      <c r="C40" t="s">
        <v>61</v>
      </c>
      <c r="D40" s="4">
        <v>123905.71120000002</v>
      </c>
      <c r="E40" s="4">
        <v>128102.99859999999</v>
      </c>
      <c r="F40" s="4">
        <v>112561.0616</v>
      </c>
      <c r="G40" s="4">
        <v>116749.69279999999</v>
      </c>
      <c r="H40" s="4">
        <v>120665.7556</v>
      </c>
      <c r="I40" s="4">
        <v>117779.32919999999</v>
      </c>
      <c r="J40" s="4">
        <v>117002.5272</v>
      </c>
      <c r="K40" s="4">
        <v>116020.25239999998</v>
      </c>
      <c r="L40" s="4">
        <v>115984.1332</v>
      </c>
      <c r="M40" s="4">
        <v>117410.84159999999</v>
      </c>
      <c r="N40" s="4">
        <v>118637.69839999999</v>
      </c>
      <c r="O40" s="4">
        <v>120486.59479999999</v>
      </c>
      <c r="P40" s="4">
        <v>123150.326</v>
      </c>
      <c r="Q40" s="4">
        <v>112624.21040000001</v>
      </c>
      <c r="R40" s="4">
        <v>131408.46679999999</v>
      </c>
      <c r="S40" s="4">
        <v>113787.9184</v>
      </c>
      <c r="T40" s="4">
        <v>116529.87269999999</v>
      </c>
      <c r="U40" s="4">
        <v>121275.5076</v>
      </c>
      <c r="V40" s="4">
        <v>126132.54990000001</v>
      </c>
      <c r="W40" s="4">
        <v>119783.37179999999</v>
      </c>
      <c r="X40" s="4">
        <v>121677.40669999999</v>
      </c>
      <c r="Y40" s="4">
        <v>122778.32150000001</v>
      </c>
      <c r="Z40" s="4">
        <v>125236.8365</v>
      </c>
      <c r="AA40" s="4">
        <v>129512.14250000002</v>
      </c>
      <c r="AB40" s="4">
        <v>128264.2645</v>
      </c>
      <c r="AC40" s="4">
        <v>139270.05599999998</v>
      </c>
      <c r="AD40" s="4">
        <v>145635.46520000001</v>
      </c>
      <c r="AE40" s="4">
        <v>135047.22030000002</v>
      </c>
      <c r="AF40" s="4">
        <v>117148.3627</v>
      </c>
      <c r="AG40" s="4">
        <v>138104.30970000001</v>
      </c>
      <c r="AH40" s="4">
        <v>141208.36320000002</v>
      </c>
      <c r="AI40" s="4">
        <v>134362.21359999999</v>
      </c>
      <c r="AJ40" s="4">
        <v>136468.73680000001</v>
      </c>
      <c r="AK40" s="4">
        <v>145919.62180000002</v>
      </c>
      <c r="AL40" s="4">
        <v>134956.39299999998</v>
      </c>
      <c r="AM40" s="4">
        <v>135989.4835</v>
      </c>
      <c r="AN40" s="4">
        <v>134001.44099999999</v>
      </c>
      <c r="AO40" s="4">
        <v>135865.8622</v>
      </c>
      <c r="AP40" s="4">
        <v>136332.71529999998</v>
      </c>
      <c r="AQ40" s="4">
        <v>160981.0551</v>
      </c>
      <c r="AR40" s="4">
        <v>168156.03379999998</v>
      </c>
      <c r="AS40" s="4">
        <v>136624.929</v>
      </c>
      <c r="AT40" s="4">
        <v>146534.50940000001</v>
      </c>
      <c r="AU40" s="4">
        <v>147649.43160000001</v>
      </c>
      <c r="AV40" s="4">
        <v>140875.14000000001</v>
      </c>
      <c r="AW40" s="4">
        <v>143398.86249999999</v>
      </c>
      <c r="AX40" s="4">
        <v>143342.57079999999</v>
      </c>
      <c r="AY40" s="4">
        <v>143246.61869999999</v>
      </c>
      <c r="AZ40" s="4">
        <v>140456.45860000001</v>
      </c>
      <c r="BA40" s="4">
        <v>146518.10949999999</v>
      </c>
    </row>
    <row r="41" spans="1:53" x14ac:dyDescent="0.35">
      <c r="A41" s="16">
        <v>661</v>
      </c>
      <c r="B41" t="s">
        <v>100</v>
      </c>
      <c r="C41" t="s">
        <v>62</v>
      </c>
      <c r="D41" s="4">
        <v>55257.898399999998</v>
      </c>
      <c r="E41" s="4">
        <v>56946.770000000004</v>
      </c>
      <c r="F41" s="4">
        <v>45011.340400000001</v>
      </c>
      <c r="G41" s="4">
        <v>46069.800399999993</v>
      </c>
      <c r="H41" s="4">
        <v>49324.594799999999</v>
      </c>
      <c r="I41" s="4">
        <v>48057.313199999997</v>
      </c>
      <c r="J41" s="4">
        <v>47727.934799999995</v>
      </c>
      <c r="K41" s="4">
        <v>45242.885999999999</v>
      </c>
      <c r="L41" s="4">
        <v>45404.824399999998</v>
      </c>
      <c r="M41" s="4">
        <v>43793.094799999999</v>
      </c>
      <c r="N41" s="4">
        <v>44862.199200000003</v>
      </c>
      <c r="O41" s="4">
        <v>44390.496800000001</v>
      </c>
      <c r="P41" s="4">
        <v>46127.567200000005</v>
      </c>
      <c r="Q41" s="4">
        <v>39930.134399999995</v>
      </c>
      <c r="R41" s="4">
        <v>52592.5452</v>
      </c>
      <c r="S41" s="4">
        <v>44425.7788</v>
      </c>
      <c r="T41" s="4">
        <v>46960.379400000005</v>
      </c>
      <c r="U41" s="4">
        <v>53787.379799999995</v>
      </c>
      <c r="V41" s="4">
        <v>55724.770099999994</v>
      </c>
      <c r="W41" s="4">
        <v>52158.515200000002</v>
      </c>
      <c r="X41" s="4">
        <v>54180.877600000007</v>
      </c>
      <c r="Y41" s="4">
        <v>53314.3266</v>
      </c>
      <c r="Z41" s="4">
        <v>55837.612800000003</v>
      </c>
      <c r="AA41" s="4">
        <v>54599.106100000005</v>
      </c>
      <c r="AB41" s="4">
        <v>50974.802899999995</v>
      </c>
      <c r="AC41" s="4">
        <v>56023.050100000008</v>
      </c>
      <c r="AD41" s="4">
        <v>60087.307199999996</v>
      </c>
      <c r="AE41" s="4">
        <v>61097.709799999997</v>
      </c>
      <c r="AF41" s="4">
        <v>55030.999800000005</v>
      </c>
      <c r="AG41" s="4">
        <v>61376.812700000002</v>
      </c>
      <c r="AH41" s="4">
        <v>67616.059399999998</v>
      </c>
      <c r="AI41" s="4">
        <v>60646.746700000003</v>
      </c>
      <c r="AJ41" s="4">
        <v>60117.661500000002</v>
      </c>
      <c r="AK41" s="4">
        <v>59124.0671</v>
      </c>
      <c r="AL41" s="4">
        <v>62882.0193</v>
      </c>
      <c r="AM41" s="4">
        <v>66705.737900000007</v>
      </c>
      <c r="AN41" s="4">
        <v>61591.344299999997</v>
      </c>
      <c r="AO41" s="4">
        <v>67493.517300000007</v>
      </c>
      <c r="AP41" s="4">
        <v>64712.0844</v>
      </c>
      <c r="AQ41" s="4">
        <v>65442.599500000004</v>
      </c>
      <c r="AR41" s="4">
        <v>76552.036699999997</v>
      </c>
      <c r="AS41" s="4">
        <v>70125.09150000001</v>
      </c>
      <c r="AT41" s="4">
        <v>78946.515700000004</v>
      </c>
      <c r="AU41" s="4">
        <v>74367.407300000006</v>
      </c>
      <c r="AV41" s="4">
        <v>74105.1734</v>
      </c>
      <c r="AW41" s="4">
        <v>81001.788199999995</v>
      </c>
      <c r="AX41" s="4">
        <v>80334.449299999993</v>
      </c>
      <c r="AY41" s="4">
        <v>88854.139200000005</v>
      </c>
      <c r="AZ41" s="4">
        <v>87716.661300000007</v>
      </c>
      <c r="BA41" s="4">
        <v>90739.088799999998</v>
      </c>
    </row>
    <row r="42" spans="1:53" x14ac:dyDescent="0.35">
      <c r="A42" s="16">
        <v>792</v>
      </c>
      <c r="B42" t="s">
        <v>100</v>
      </c>
      <c r="C42" t="s">
        <v>73</v>
      </c>
      <c r="D42" s="4">
        <v>69960.628599999996</v>
      </c>
      <c r="E42" s="4">
        <v>82207.190199999997</v>
      </c>
      <c r="F42" s="4">
        <v>67158.629199999996</v>
      </c>
      <c r="G42" s="4">
        <v>60652.987200000003</v>
      </c>
      <c r="H42" s="4">
        <v>55874.13</v>
      </c>
      <c r="I42" s="4">
        <v>50512.222799999996</v>
      </c>
      <c r="J42" s="4">
        <v>50595.105599999995</v>
      </c>
      <c r="K42" s="4">
        <v>51948.3796</v>
      </c>
      <c r="L42" s="4">
        <v>64630.285200000006</v>
      </c>
      <c r="M42" s="4">
        <v>68534.388000000006</v>
      </c>
      <c r="N42" s="4">
        <v>57046.688399999999</v>
      </c>
      <c r="O42" s="4">
        <v>55249.817999999999</v>
      </c>
      <c r="P42" s="4">
        <v>53148.2068</v>
      </c>
      <c r="Q42" s="4">
        <v>48732.6944</v>
      </c>
      <c r="R42" s="4">
        <v>69237.157600000006</v>
      </c>
      <c r="S42" s="4">
        <v>58390.274799999999</v>
      </c>
      <c r="T42" s="4">
        <v>47369.259400000003</v>
      </c>
      <c r="U42" s="4">
        <v>56306.222300000001</v>
      </c>
      <c r="V42" s="4">
        <v>58684.823399999994</v>
      </c>
      <c r="W42" s="4">
        <v>58352.375799999994</v>
      </c>
      <c r="X42" s="4">
        <v>53390.080499999996</v>
      </c>
      <c r="Y42" s="4">
        <v>52334.4323</v>
      </c>
      <c r="Z42" s="4">
        <v>67000.540399999998</v>
      </c>
      <c r="AA42" s="4">
        <v>59444.650399999999</v>
      </c>
      <c r="AB42" s="4">
        <v>61615.288400000005</v>
      </c>
      <c r="AC42" s="4">
        <v>59952.634000000005</v>
      </c>
      <c r="AD42" s="4">
        <v>71192.879199999996</v>
      </c>
      <c r="AE42" s="4">
        <v>81054.210999999996</v>
      </c>
      <c r="AF42" s="4">
        <v>76018.692200000005</v>
      </c>
      <c r="AG42" s="4">
        <v>78547.113400000002</v>
      </c>
      <c r="AH42" s="4">
        <v>74246.626300000004</v>
      </c>
      <c r="AI42" s="4">
        <v>71798.0625</v>
      </c>
      <c r="AJ42" s="4">
        <v>80723.201400000005</v>
      </c>
      <c r="AK42" s="4">
        <v>76663.165699999998</v>
      </c>
      <c r="AL42" s="4">
        <v>77017.019899999999</v>
      </c>
      <c r="AM42" s="4">
        <v>77388.477899999998</v>
      </c>
      <c r="AN42" s="4">
        <v>76006.780899999998</v>
      </c>
      <c r="AO42" s="4">
        <v>71523.717099999994</v>
      </c>
      <c r="AP42" s="4">
        <v>73615.578899999993</v>
      </c>
      <c r="AQ42" s="4">
        <v>75471.222999999998</v>
      </c>
      <c r="AR42" s="4">
        <v>81795.041100000002</v>
      </c>
      <c r="AS42" s="4">
        <v>68425.674700000003</v>
      </c>
      <c r="AT42" s="4">
        <v>69508.443899999998</v>
      </c>
      <c r="AU42" s="4">
        <v>67033.790299999993</v>
      </c>
      <c r="AV42" s="4">
        <v>66765.143100000001</v>
      </c>
      <c r="AW42" s="4">
        <v>67480.544599999994</v>
      </c>
      <c r="AX42" s="4">
        <v>64779.899099999995</v>
      </c>
      <c r="AY42" s="4">
        <v>62505.811700000006</v>
      </c>
      <c r="AZ42" s="4">
        <v>61190.466999999997</v>
      </c>
      <c r="BA42" s="4">
        <v>66240.085200000001</v>
      </c>
    </row>
    <row r="43" spans="1:53" x14ac:dyDescent="0.35">
      <c r="A43" s="16">
        <v>901</v>
      </c>
      <c r="B43" t="s">
        <v>100</v>
      </c>
      <c r="C43" t="s">
        <v>83</v>
      </c>
      <c r="D43" s="4">
        <v>54980.1394</v>
      </c>
      <c r="E43" s="4">
        <v>56914.604800000001</v>
      </c>
      <c r="F43" s="4">
        <v>49277.950799999999</v>
      </c>
      <c r="G43" s="4">
        <v>52380.2552</v>
      </c>
      <c r="H43" s="4">
        <v>57035.565600000002</v>
      </c>
      <c r="I43" s="4">
        <v>56785.362399999998</v>
      </c>
      <c r="J43" s="4">
        <v>56957.945200000002</v>
      </c>
      <c r="K43" s="4">
        <v>57812.367599999998</v>
      </c>
      <c r="L43" s="4">
        <v>57956.365999999995</v>
      </c>
      <c r="M43" s="4">
        <v>57995.594800000006</v>
      </c>
      <c r="N43" s="4">
        <v>58568.598400000003</v>
      </c>
      <c r="O43" s="4">
        <v>60195.397599999997</v>
      </c>
      <c r="P43" s="4">
        <v>58724.915599999993</v>
      </c>
      <c r="Q43" s="4">
        <v>57061.3992</v>
      </c>
      <c r="R43" s="4">
        <v>64655.042400000006</v>
      </c>
      <c r="S43" s="4">
        <v>59040.898799999995</v>
      </c>
      <c r="T43" s="4">
        <v>58419.016600000003</v>
      </c>
      <c r="U43" s="4">
        <v>60397.644799999995</v>
      </c>
      <c r="V43" s="4">
        <v>63225.163799999995</v>
      </c>
      <c r="W43" s="4">
        <v>61757.670800000007</v>
      </c>
      <c r="X43" s="4">
        <v>64696.774200000007</v>
      </c>
      <c r="Y43" s="4">
        <v>65724.024600000004</v>
      </c>
      <c r="Z43" s="4">
        <v>63866.535000000003</v>
      </c>
      <c r="AA43" s="4">
        <v>63342.010100000007</v>
      </c>
      <c r="AB43" s="4">
        <v>63720.830900000001</v>
      </c>
      <c r="AC43" s="4">
        <v>68233.551000000007</v>
      </c>
      <c r="AD43" s="4">
        <v>70566.0821</v>
      </c>
      <c r="AE43" s="4">
        <v>71791.030999999988</v>
      </c>
      <c r="AF43" s="4">
        <v>59846.100599999998</v>
      </c>
      <c r="AG43" s="4">
        <v>62187.942799999997</v>
      </c>
      <c r="AH43" s="4">
        <v>63921.719299999997</v>
      </c>
      <c r="AI43" s="4">
        <v>55994.616999999998</v>
      </c>
      <c r="AJ43" s="4">
        <v>57288.150099999999</v>
      </c>
      <c r="AK43" s="4">
        <v>64675.957599999994</v>
      </c>
      <c r="AL43" s="4">
        <v>62313.546999999991</v>
      </c>
      <c r="AM43" s="4">
        <v>59222.9948</v>
      </c>
      <c r="AN43" s="4">
        <v>61160.016099999993</v>
      </c>
      <c r="AO43" s="4">
        <v>60002.482399999994</v>
      </c>
      <c r="AP43" s="4">
        <v>63416.205799999996</v>
      </c>
      <c r="AQ43" s="4">
        <v>79533.397800000006</v>
      </c>
      <c r="AR43" s="4">
        <v>85233.796700000006</v>
      </c>
      <c r="AS43" s="4">
        <v>71129.727500000008</v>
      </c>
      <c r="AT43" s="4">
        <v>76088.410300000003</v>
      </c>
      <c r="AU43" s="4">
        <v>72057.129000000001</v>
      </c>
      <c r="AV43" s="4">
        <v>68223.127299999993</v>
      </c>
      <c r="AW43" s="4">
        <v>74287.955199999997</v>
      </c>
      <c r="AX43" s="4">
        <v>77615.724400000006</v>
      </c>
      <c r="AY43" s="4">
        <v>74289.097299999994</v>
      </c>
      <c r="AZ43" s="4">
        <v>74029.614000000001</v>
      </c>
      <c r="BA43" s="4">
        <v>73041.5052</v>
      </c>
    </row>
    <row r="44" spans="1:53" x14ac:dyDescent="0.35">
      <c r="A44" s="16">
        <v>903</v>
      </c>
      <c r="B44" t="s">
        <v>100</v>
      </c>
      <c r="C44" t="s">
        <v>84</v>
      </c>
      <c r="D44" s="4">
        <v>46416.431799999991</v>
      </c>
      <c r="E44" s="4">
        <v>47901.744200000001</v>
      </c>
      <c r="F44" s="4">
        <v>44415.971599999997</v>
      </c>
      <c r="G44" s="4">
        <v>44351.626800000005</v>
      </c>
      <c r="H44" s="4">
        <v>46739.560400000002</v>
      </c>
      <c r="I44" s="4">
        <v>44909.082399999999</v>
      </c>
      <c r="J44" s="4">
        <v>40270.037600000003</v>
      </c>
      <c r="K44" s="4">
        <v>40468.214800000002</v>
      </c>
      <c r="L44" s="4">
        <v>40025.575199999999</v>
      </c>
      <c r="M44" s="4">
        <v>39187.418399999995</v>
      </c>
      <c r="N44" s="4">
        <v>38021.198799999998</v>
      </c>
      <c r="O44" s="4">
        <v>37115.587599999999</v>
      </c>
      <c r="P44" s="4">
        <v>36422.027199999997</v>
      </c>
      <c r="Q44" s="4">
        <v>34429.969599999997</v>
      </c>
      <c r="R44" s="4">
        <v>38442.788800000002</v>
      </c>
      <c r="S44" s="4">
        <v>31393.325599999996</v>
      </c>
      <c r="T44" s="4">
        <v>35484.958699999996</v>
      </c>
      <c r="U44" s="4">
        <v>41554.3842</v>
      </c>
      <c r="V44" s="4">
        <v>38158.846599999997</v>
      </c>
      <c r="W44" s="4">
        <v>38365.751199999999</v>
      </c>
      <c r="X44" s="4">
        <v>38910.612000000001</v>
      </c>
      <c r="Y44" s="4">
        <v>39810.425900000002</v>
      </c>
      <c r="Z44" s="4">
        <v>41998.754800000002</v>
      </c>
      <c r="AA44" s="4">
        <v>45058.002300000007</v>
      </c>
      <c r="AB44" s="4">
        <v>45347.1728</v>
      </c>
      <c r="AC44" s="4">
        <v>48138.212599999999</v>
      </c>
      <c r="AD44" s="4">
        <v>50189.085600000006</v>
      </c>
      <c r="AE44" s="4">
        <v>49227.471699999995</v>
      </c>
      <c r="AF44" s="4">
        <v>42702.215299999996</v>
      </c>
      <c r="AG44" s="4">
        <v>41429.422200000001</v>
      </c>
      <c r="AH44" s="4">
        <v>42378.319100000008</v>
      </c>
      <c r="AI44" s="4">
        <v>40640.566500000001</v>
      </c>
      <c r="AJ44" s="4">
        <v>39374.853000000003</v>
      </c>
      <c r="AK44" s="4">
        <v>36288.155200000001</v>
      </c>
      <c r="AL44" s="4">
        <v>37536.240400000002</v>
      </c>
      <c r="AM44" s="4">
        <v>39904.063800000004</v>
      </c>
      <c r="AN44" s="4">
        <v>38552.188300000002</v>
      </c>
      <c r="AO44" s="4">
        <v>41079.714</v>
      </c>
      <c r="AP44" s="4">
        <v>40126.746299999999</v>
      </c>
      <c r="AQ44" s="4">
        <v>41948.359000000004</v>
      </c>
      <c r="AR44" s="4">
        <v>41840.082800000004</v>
      </c>
      <c r="AS44" s="4">
        <v>34334.943599999999</v>
      </c>
      <c r="AT44" s="4">
        <v>37186.3442</v>
      </c>
      <c r="AU44" s="4">
        <v>37409.459099999993</v>
      </c>
      <c r="AV44" s="4">
        <v>34771.260300000002</v>
      </c>
      <c r="AW44" s="4">
        <v>36309.2929</v>
      </c>
      <c r="AX44" s="4">
        <v>38185.050999999999</v>
      </c>
      <c r="AY44" s="4">
        <v>36671.0363</v>
      </c>
      <c r="AZ44" s="4">
        <v>36913.775000000001</v>
      </c>
      <c r="BA44" s="4">
        <v>39263.900600000001</v>
      </c>
    </row>
    <row r="45" spans="1:53" x14ac:dyDescent="0.35">
      <c r="A45" s="16">
        <v>928</v>
      </c>
      <c r="B45" t="s">
        <v>100</v>
      </c>
      <c r="C45" t="s">
        <v>88</v>
      </c>
      <c r="D45" s="4">
        <v>49983.843000000001</v>
      </c>
      <c r="E45" s="4">
        <v>51512.809399999998</v>
      </c>
      <c r="F45" s="4">
        <v>47400.828800000003</v>
      </c>
      <c r="G45" s="4">
        <v>42960.080799999996</v>
      </c>
      <c r="H45" s="4">
        <v>43914.249599999996</v>
      </c>
      <c r="I45" s="4">
        <v>42951.7088</v>
      </c>
      <c r="J45" s="4">
        <v>41826.033599999995</v>
      </c>
      <c r="K45" s="4">
        <v>40155.341199999995</v>
      </c>
      <c r="L45" s="4">
        <v>41036.673599999995</v>
      </c>
      <c r="M45" s="4">
        <v>41004.979599999999</v>
      </c>
      <c r="N45" s="4">
        <v>39470.152800000003</v>
      </c>
      <c r="O45" s="4">
        <v>39820.3416</v>
      </c>
      <c r="P45" s="4">
        <v>39487.255599999997</v>
      </c>
      <c r="Q45" s="4">
        <v>33620.875599999999</v>
      </c>
      <c r="R45" s="4">
        <v>40544.639199999998</v>
      </c>
      <c r="S45" s="4">
        <v>33417.196799999998</v>
      </c>
      <c r="T45" s="4">
        <v>32970.895499999999</v>
      </c>
      <c r="U45" s="4">
        <v>34471.749899999995</v>
      </c>
      <c r="V45" s="4">
        <v>35035.064200000001</v>
      </c>
      <c r="W45" s="4">
        <v>34227.807099999998</v>
      </c>
      <c r="X45" s="4">
        <v>36729.475599999998</v>
      </c>
      <c r="Y45" s="4">
        <v>37897.807400000005</v>
      </c>
      <c r="Z45" s="4">
        <v>37393.968700000005</v>
      </c>
      <c r="AA45" s="4">
        <v>39844.325500000006</v>
      </c>
      <c r="AB45" s="4">
        <v>40874.722300000001</v>
      </c>
      <c r="AC45" s="4">
        <v>43257.926200000002</v>
      </c>
      <c r="AD45" s="4">
        <v>45959.966100000005</v>
      </c>
      <c r="AE45" s="4">
        <v>43600.101500000004</v>
      </c>
      <c r="AF45" s="4">
        <v>35139.597500000003</v>
      </c>
      <c r="AG45" s="4">
        <v>35402.195499999994</v>
      </c>
      <c r="AH45" s="4">
        <v>33800.329600000005</v>
      </c>
      <c r="AI45" s="4">
        <v>35540.35</v>
      </c>
      <c r="AJ45" s="4">
        <v>34488.905599999998</v>
      </c>
      <c r="AK45" s="4">
        <v>34941.009600000005</v>
      </c>
      <c r="AL45" s="4">
        <v>34521.709600000002</v>
      </c>
      <c r="AM45" s="4">
        <v>31741.881699999998</v>
      </c>
      <c r="AN45" s="4">
        <v>32694.040999999997</v>
      </c>
      <c r="AO45" s="4">
        <v>36454.731800000001</v>
      </c>
      <c r="AP45" s="4">
        <v>35743.208400000003</v>
      </c>
      <c r="AQ45" s="4">
        <v>38772.743199999997</v>
      </c>
      <c r="AR45" s="4">
        <v>43170.085299999999</v>
      </c>
      <c r="AS45" s="4">
        <v>40007.741699999999</v>
      </c>
      <c r="AT45" s="4">
        <v>38415.262999999999</v>
      </c>
      <c r="AU45" s="4">
        <v>36654.683799999999</v>
      </c>
      <c r="AV45" s="4">
        <v>36805.212100000004</v>
      </c>
      <c r="AW45" s="4">
        <v>31639.788100000002</v>
      </c>
      <c r="AX45" s="4">
        <v>32079.364000000001</v>
      </c>
      <c r="AY45" s="4">
        <v>30274.475000000002</v>
      </c>
      <c r="AZ45" s="4">
        <v>31204.121800000001</v>
      </c>
      <c r="BA45" s="4">
        <v>40847.331000000006</v>
      </c>
    </row>
    <row r="46" spans="1:53" x14ac:dyDescent="0.35">
      <c r="A46" s="16">
        <v>284</v>
      </c>
      <c r="B46" t="s">
        <v>101</v>
      </c>
      <c r="C46" t="s">
        <v>28</v>
      </c>
      <c r="D46" s="4">
        <v>28793.524999999998</v>
      </c>
      <c r="E46" s="4">
        <v>30380.304799999998</v>
      </c>
      <c r="F46" s="4">
        <v>27726.7484</v>
      </c>
      <c r="G46" s="4">
        <v>26156.400399999999</v>
      </c>
      <c r="H46" s="4">
        <v>26680.607199999999</v>
      </c>
      <c r="I46" s="4">
        <v>26574.282799999997</v>
      </c>
      <c r="J46" s="4">
        <v>24875.484400000001</v>
      </c>
      <c r="K46" s="4">
        <v>26463.652799999996</v>
      </c>
      <c r="L46" s="4">
        <v>26139.775999999998</v>
      </c>
      <c r="M46" s="4">
        <v>25825.108400000001</v>
      </c>
      <c r="N46" s="4">
        <v>25002.977999999999</v>
      </c>
      <c r="O46" s="4">
        <v>27572.942799999997</v>
      </c>
      <c r="P46" s="4">
        <v>26727.370799999997</v>
      </c>
      <c r="Q46" s="4">
        <v>22362.21</v>
      </c>
      <c r="R46" s="4">
        <v>25155.946400000001</v>
      </c>
      <c r="S46" s="4">
        <v>19928.828399999999</v>
      </c>
      <c r="T46" s="4">
        <v>17770.9401</v>
      </c>
      <c r="U46" s="4">
        <v>21372.123</v>
      </c>
      <c r="V46" s="4">
        <v>20618.934600000001</v>
      </c>
      <c r="W46" s="4">
        <v>20177.813299999998</v>
      </c>
      <c r="X46" s="4">
        <v>18328.7523</v>
      </c>
      <c r="Y46" s="4">
        <v>16604.5049</v>
      </c>
      <c r="Z46" s="4">
        <v>18428.438900000001</v>
      </c>
      <c r="AA46" s="4">
        <v>19681.849699999999</v>
      </c>
      <c r="AB46" s="4">
        <v>18865.530900000002</v>
      </c>
      <c r="AC46" s="4">
        <v>19988.184699999998</v>
      </c>
      <c r="AD46" s="4">
        <v>20616.838</v>
      </c>
      <c r="AE46" s="4">
        <v>20627.8629</v>
      </c>
      <c r="AF46" s="4">
        <v>17367.6865</v>
      </c>
      <c r="AG46" s="4">
        <v>17031.861700000001</v>
      </c>
      <c r="AH46" s="4">
        <v>16825.047900000001</v>
      </c>
      <c r="AI46" s="4">
        <v>16467.715500000002</v>
      </c>
      <c r="AJ46" s="4">
        <v>16886.707399999999</v>
      </c>
      <c r="AK46" s="4">
        <v>16882.848000000002</v>
      </c>
      <c r="AL46" s="4">
        <v>15747.725200000001</v>
      </c>
      <c r="AM46" s="4">
        <v>19161.6872</v>
      </c>
      <c r="AN46" s="4">
        <v>16502.774399999998</v>
      </c>
      <c r="AO46" s="4">
        <v>19143.104500000001</v>
      </c>
      <c r="AP46" s="4">
        <v>19322.687900000001</v>
      </c>
      <c r="AQ46" s="4">
        <v>19100.849200000004</v>
      </c>
      <c r="AR46" s="4">
        <v>23756.5494</v>
      </c>
      <c r="AS46" s="4">
        <v>20963.8894</v>
      </c>
      <c r="AT46" s="4">
        <v>21186.159300000003</v>
      </c>
      <c r="AU46" s="4">
        <v>19654.994200000001</v>
      </c>
      <c r="AV46" s="4">
        <v>20528.816500000001</v>
      </c>
      <c r="AW46" s="4">
        <v>21465.257400000002</v>
      </c>
      <c r="AX46" s="4">
        <v>21697.1086</v>
      </c>
      <c r="AY46" s="4">
        <v>20609.167600000001</v>
      </c>
      <c r="AZ46" s="4">
        <v>22043.913099999998</v>
      </c>
      <c r="BA46" s="4">
        <v>19760.209799999997</v>
      </c>
    </row>
    <row r="47" spans="1:53" x14ac:dyDescent="0.35">
      <c r="A47" s="16">
        <v>622</v>
      </c>
      <c r="B47" t="s">
        <v>101</v>
      </c>
      <c r="C47" t="s">
        <v>57</v>
      </c>
      <c r="D47" s="4">
        <v>65294.927799999998</v>
      </c>
      <c r="E47" s="4">
        <v>71798.824599999993</v>
      </c>
      <c r="F47" s="4">
        <v>60006.070800000001</v>
      </c>
      <c r="G47" s="4">
        <v>56118.114000000001</v>
      </c>
      <c r="H47" s="4">
        <v>50468.209999999992</v>
      </c>
      <c r="I47" s="4">
        <v>51651.532399999996</v>
      </c>
      <c r="J47" s="4">
        <v>58718.576799999995</v>
      </c>
      <c r="K47" s="4">
        <v>60625.838000000003</v>
      </c>
      <c r="L47" s="4">
        <v>62341.141199999998</v>
      </c>
      <c r="M47" s="4">
        <v>61927.803599999999</v>
      </c>
      <c r="N47" s="4">
        <v>65902.709600000002</v>
      </c>
      <c r="O47" s="4">
        <v>71211.873200000002</v>
      </c>
      <c r="P47" s="4">
        <v>64926.7736</v>
      </c>
      <c r="Q47" s="4">
        <v>64910.747199999998</v>
      </c>
      <c r="R47" s="4">
        <v>74850.224799999996</v>
      </c>
      <c r="S47" s="4">
        <v>66302.054000000004</v>
      </c>
      <c r="T47" s="4">
        <v>65156.767800000001</v>
      </c>
      <c r="U47" s="4">
        <v>68817.377600000007</v>
      </c>
      <c r="V47" s="4">
        <v>66107.833799999993</v>
      </c>
      <c r="W47" s="4">
        <v>67607.850600000005</v>
      </c>
      <c r="X47" s="4">
        <v>65006.721399999995</v>
      </c>
      <c r="Y47" s="4">
        <v>67681.959999999992</v>
      </c>
      <c r="Z47" s="4">
        <v>71369.591400000005</v>
      </c>
      <c r="AA47" s="4">
        <v>70263.07759999999</v>
      </c>
      <c r="AB47" s="4">
        <v>70476.332699999999</v>
      </c>
      <c r="AC47" s="4">
        <v>76835.516999999993</v>
      </c>
      <c r="AD47" s="4">
        <v>73455.562399999995</v>
      </c>
      <c r="AE47" s="4">
        <v>83631.466</v>
      </c>
      <c r="AF47" s="4">
        <v>74953.648799999995</v>
      </c>
      <c r="AG47" s="4">
        <v>71659.258499999996</v>
      </c>
      <c r="AH47" s="4">
        <v>67289.476699999999</v>
      </c>
      <c r="AI47" s="4">
        <v>64629.525000000001</v>
      </c>
      <c r="AJ47" s="4">
        <v>67528.377500000002</v>
      </c>
      <c r="AK47" s="4">
        <v>68389.328699999998</v>
      </c>
      <c r="AL47" s="4">
        <v>70939.143799999991</v>
      </c>
      <c r="AM47" s="4">
        <v>71943.283100000001</v>
      </c>
      <c r="AN47" s="4">
        <v>67180.10089999999</v>
      </c>
      <c r="AO47" s="4">
        <v>69339.529399999999</v>
      </c>
      <c r="AP47" s="4">
        <v>72673.175799999997</v>
      </c>
      <c r="AQ47" s="4">
        <v>77807.405100000004</v>
      </c>
      <c r="AR47" s="4">
        <v>84618.781499999997</v>
      </c>
      <c r="AS47" s="4">
        <v>76871.213099999994</v>
      </c>
      <c r="AT47" s="4">
        <v>75061.173800000004</v>
      </c>
      <c r="AU47" s="4">
        <v>75624.821899999995</v>
      </c>
      <c r="AV47" s="4">
        <v>77334.774899999989</v>
      </c>
      <c r="AW47" s="4">
        <v>79424.627800000002</v>
      </c>
      <c r="AX47" s="4">
        <v>76472.101799999989</v>
      </c>
      <c r="AY47" s="4">
        <v>82361.311199999996</v>
      </c>
      <c r="AZ47" s="4">
        <v>82169.705499999996</v>
      </c>
      <c r="BA47" s="4">
        <v>83995.135999999999</v>
      </c>
    </row>
    <row r="48" spans="1:53" x14ac:dyDescent="0.35">
      <c r="A48" s="16">
        <v>708</v>
      </c>
      <c r="B48" t="s">
        <v>101</v>
      </c>
      <c r="C48" t="s">
        <v>66</v>
      </c>
      <c r="D48" s="4">
        <v>30656.8698</v>
      </c>
      <c r="E48" s="4">
        <v>28979.360199999999</v>
      </c>
      <c r="F48" s="4">
        <v>25579.928400000001</v>
      </c>
      <c r="G48" s="4">
        <v>24049.2876</v>
      </c>
      <c r="H48" s="4">
        <v>23189.483199999999</v>
      </c>
      <c r="I48" s="4">
        <v>22455.498</v>
      </c>
      <c r="J48" s="4">
        <v>23034.122800000001</v>
      </c>
      <c r="K48" s="4">
        <v>26848.286399999997</v>
      </c>
      <c r="L48" s="4">
        <v>28755.428</v>
      </c>
      <c r="M48" s="4">
        <v>27954.227599999998</v>
      </c>
      <c r="N48" s="4">
        <v>26989.653599999998</v>
      </c>
      <c r="O48" s="4">
        <v>26455.52</v>
      </c>
      <c r="P48" s="4">
        <v>27780.3292</v>
      </c>
      <c r="Q48" s="4">
        <v>26426.935599999997</v>
      </c>
      <c r="R48" s="4">
        <v>28657.8344</v>
      </c>
      <c r="S48" s="4">
        <v>21347.7628</v>
      </c>
      <c r="T48" s="4">
        <v>21355.105800000001</v>
      </c>
      <c r="U48" s="4">
        <v>22527.2094</v>
      </c>
      <c r="V48" s="4">
        <v>23916.108899999999</v>
      </c>
      <c r="W48" s="4">
        <v>23541.576700000001</v>
      </c>
      <c r="X48" s="4">
        <v>24819.281499999997</v>
      </c>
      <c r="Y48" s="4">
        <v>26474.379800000002</v>
      </c>
      <c r="Z48" s="4">
        <v>28011.847099999999</v>
      </c>
      <c r="AA48" s="4">
        <v>28831.102300000002</v>
      </c>
      <c r="AB48" s="4">
        <v>31243.935000000001</v>
      </c>
      <c r="AC48" s="4">
        <v>36463.494200000001</v>
      </c>
      <c r="AD48" s="4">
        <v>39814.851999999999</v>
      </c>
      <c r="AE48" s="4">
        <v>43440.3508</v>
      </c>
      <c r="AF48" s="4">
        <v>40366.989600000001</v>
      </c>
      <c r="AG48" s="4">
        <v>39815.827299999997</v>
      </c>
      <c r="AH48" s="4">
        <v>38501.248399999997</v>
      </c>
      <c r="AI48" s="4">
        <v>38063.116600000001</v>
      </c>
      <c r="AJ48" s="4">
        <v>36470.856399999997</v>
      </c>
      <c r="AK48" s="4">
        <v>34164.557800000002</v>
      </c>
      <c r="AL48" s="4">
        <v>35092.0455</v>
      </c>
      <c r="AM48" s="4">
        <v>35913.245000000003</v>
      </c>
      <c r="AN48" s="4">
        <v>35873.540099999998</v>
      </c>
      <c r="AO48" s="4">
        <v>39217.413100000005</v>
      </c>
      <c r="AP48" s="4">
        <v>39999.512600000002</v>
      </c>
      <c r="AQ48" s="4">
        <v>38357.043100000003</v>
      </c>
      <c r="AR48" s="4">
        <v>38390.717000000004</v>
      </c>
      <c r="AS48" s="4">
        <v>35486.350600000005</v>
      </c>
      <c r="AT48" s="4">
        <v>36299.211800000005</v>
      </c>
      <c r="AU48" s="4">
        <v>37337.354700000004</v>
      </c>
      <c r="AV48" s="4">
        <v>35752.556400000001</v>
      </c>
      <c r="AW48" s="4">
        <v>36830.697200000002</v>
      </c>
      <c r="AX48" s="4">
        <v>34117.061199999996</v>
      </c>
      <c r="AY48" s="4">
        <v>33565.438200000004</v>
      </c>
      <c r="AZ48" s="4">
        <v>32092.219199999996</v>
      </c>
      <c r="BA48" s="4">
        <v>33743.423900000002</v>
      </c>
    </row>
    <row r="49" spans="1:53" x14ac:dyDescent="0.35">
      <c r="A49" s="16">
        <v>214</v>
      </c>
      <c r="B49" t="s">
        <v>102</v>
      </c>
      <c r="C49" t="s">
        <v>21</v>
      </c>
      <c r="D49" s="4">
        <v>44785.743799999997</v>
      </c>
      <c r="E49" s="4">
        <v>43538.794200000004</v>
      </c>
      <c r="F49" s="4">
        <v>37506.679600000003</v>
      </c>
      <c r="G49" s="4">
        <v>38595.398399999998</v>
      </c>
      <c r="H49" s="4">
        <v>38845.123199999995</v>
      </c>
      <c r="I49" s="4">
        <v>37372.488400000002</v>
      </c>
      <c r="J49" s="4">
        <v>38031.603999999999</v>
      </c>
      <c r="K49" s="4">
        <v>37476.181599999996</v>
      </c>
      <c r="L49" s="4">
        <v>40355.073199999999</v>
      </c>
      <c r="M49" s="4">
        <v>43412.766799999998</v>
      </c>
      <c r="N49" s="4">
        <v>44423.625999999997</v>
      </c>
      <c r="O49" s="4">
        <v>46473.809200000003</v>
      </c>
      <c r="P49" s="4">
        <v>46212.124400000001</v>
      </c>
      <c r="Q49" s="4">
        <v>44944.7232</v>
      </c>
      <c r="R49" s="4">
        <v>50126.512799999997</v>
      </c>
      <c r="S49" s="4">
        <v>42395.927599999995</v>
      </c>
      <c r="T49" s="4">
        <v>40017.946199999998</v>
      </c>
      <c r="U49" s="4">
        <v>42045.766600000003</v>
      </c>
      <c r="V49" s="4">
        <v>43027.984900000003</v>
      </c>
      <c r="W49" s="4">
        <v>43045.960200000001</v>
      </c>
      <c r="X49" s="4">
        <v>43776.135300000002</v>
      </c>
      <c r="Y49" s="4">
        <v>47049.5383</v>
      </c>
      <c r="Z49" s="4">
        <v>49852.112800000003</v>
      </c>
      <c r="AA49" s="4">
        <v>54333.439100000003</v>
      </c>
      <c r="AB49" s="4">
        <v>55869.301500000001</v>
      </c>
      <c r="AC49" s="4">
        <v>57225.001600000003</v>
      </c>
      <c r="AD49" s="4">
        <v>59565.160799999998</v>
      </c>
      <c r="AE49" s="4">
        <v>61100.217099999994</v>
      </c>
      <c r="AF49" s="4">
        <v>50883.267500000002</v>
      </c>
      <c r="AG49" s="4">
        <v>54510.891799999998</v>
      </c>
      <c r="AH49" s="4">
        <v>53233.7552</v>
      </c>
      <c r="AI49" s="4">
        <v>50201.446400000001</v>
      </c>
      <c r="AJ49" s="4">
        <v>51505.258699999998</v>
      </c>
      <c r="AK49" s="4">
        <v>50957.015700000004</v>
      </c>
      <c r="AL49" s="4">
        <v>53143.010900000008</v>
      </c>
      <c r="AM49" s="4">
        <v>54231.002500000002</v>
      </c>
      <c r="AN49" s="4">
        <v>57991.915900000007</v>
      </c>
      <c r="AO49" s="4">
        <v>60463.381999999998</v>
      </c>
      <c r="AP49" s="4">
        <v>64163.820599999999</v>
      </c>
      <c r="AQ49" s="4">
        <v>65625.448000000004</v>
      </c>
      <c r="AR49" s="4">
        <v>66223.926000000007</v>
      </c>
      <c r="AS49" s="4">
        <v>56313.032800000001</v>
      </c>
      <c r="AT49" s="4">
        <v>58136.414400000001</v>
      </c>
      <c r="AU49" s="4">
        <v>55344.360400000005</v>
      </c>
      <c r="AV49" s="4">
        <v>53614.2984</v>
      </c>
      <c r="AW49" s="4">
        <v>54463.778899999998</v>
      </c>
      <c r="AX49" s="4">
        <v>54764.502699999997</v>
      </c>
      <c r="AY49" s="4">
        <v>53886.364699999998</v>
      </c>
      <c r="AZ49" s="4">
        <v>55129.487500000003</v>
      </c>
      <c r="BA49" s="4">
        <v>55685.0268</v>
      </c>
    </row>
    <row r="50" spans="1:53" x14ac:dyDescent="0.35">
      <c r="A50" s="16">
        <v>303</v>
      </c>
      <c r="B50" t="s">
        <v>102</v>
      </c>
      <c r="C50" t="s">
        <v>32</v>
      </c>
      <c r="D50" s="4">
        <v>2188.6646000000001</v>
      </c>
      <c r="E50" s="4">
        <v>2025.2909999999999</v>
      </c>
      <c r="F50" s="4">
        <v>1938.3571999999999</v>
      </c>
      <c r="G50" s="4">
        <v>1563.8896</v>
      </c>
      <c r="H50" s="4">
        <v>1529.8036</v>
      </c>
      <c r="I50" s="4">
        <v>1094.2203999999999</v>
      </c>
      <c r="J50" s="4">
        <v>1375.1607999999999</v>
      </c>
      <c r="K50" s="4">
        <v>1122.6851999999999</v>
      </c>
      <c r="L50" s="4">
        <v>1344.1843999999999</v>
      </c>
      <c r="M50" s="4">
        <v>1504.3287999999998</v>
      </c>
      <c r="N50" s="4">
        <v>1810.6243999999999</v>
      </c>
      <c r="O50" s="4">
        <v>2925.7748000000001</v>
      </c>
      <c r="P50" s="4">
        <v>3301.3188</v>
      </c>
      <c r="Q50" s="4">
        <v>2534.5632000000001</v>
      </c>
      <c r="R50" s="4">
        <v>2878.4132</v>
      </c>
      <c r="S50" s="4">
        <v>2309.9544000000001</v>
      </c>
      <c r="T50" s="4">
        <v>2103.4585999999999</v>
      </c>
      <c r="U50" s="4">
        <v>1946.0907999999999</v>
      </c>
      <c r="V50" s="4">
        <v>2224.9486000000002</v>
      </c>
      <c r="W50" s="4">
        <v>2451.0558999999998</v>
      </c>
      <c r="X50" s="4">
        <v>1899.3160000000003</v>
      </c>
      <c r="Y50" s="4">
        <v>1706.0633</v>
      </c>
      <c r="Z50" s="4">
        <v>2595.5086000000001</v>
      </c>
      <c r="AA50" s="4">
        <v>2608.5875999999998</v>
      </c>
      <c r="AB50" s="4">
        <v>3475.7253000000001</v>
      </c>
      <c r="AC50" s="4">
        <v>2876.5882000000001</v>
      </c>
      <c r="AD50" s="4">
        <v>2878.2528000000002</v>
      </c>
      <c r="AE50" s="4">
        <v>3014.5122000000001</v>
      </c>
      <c r="AF50" s="4">
        <v>3014.5122000000001</v>
      </c>
      <c r="AG50" s="4">
        <v>3687.1723999999995</v>
      </c>
      <c r="AH50" s="4">
        <v>4369.9974000000002</v>
      </c>
      <c r="AI50" s="4">
        <v>4106.1500999999998</v>
      </c>
      <c r="AJ50" s="4">
        <v>4581.3992999999991</v>
      </c>
      <c r="AK50" s="4">
        <v>4130.5816999999997</v>
      </c>
      <c r="AL50" s="4">
        <v>3757.1902</v>
      </c>
      <c r="AM50" s="4">
        <v>3870.6547</v>
      </c>
      <c r="AN50" s="4">
        <v>4237.8054999999995</v>
      </c>
      <c r="AO50" s="4">
        <v>4159.5658000000003</v>
      </c>
      <c r="AP50" s="4">
        <v>4503.8060000000005</v>
      </c>
      <c r="AQ50" s="4">
        <v>4373.2479999999996</v>
      </c>
      <c r="AR50" s="4">
        <v>4162.7507999999998</v>
      </c>
      <c r="AS50" s="4">
        <v>3790.5556000000001</v>
      </c>
      <c r="AT50" s="4">
        <v>4513.4930000000004</v>
      </c>
      <c r="AU50" s="4">
        <v>4172.5419000000002</v>
      </c>
      <c r="AV50" s="4">
        <v>3675.0812000000001</v>
      </c>
      <c r="AW50" s="4">
        <v>3997.5443</v>
      </c>
      <c r="AX50" s="4">
        <v>2975.6484</v>
      </c>
      <c r="AY50" s="4">
        <v>2951.6171999999997</v>
      </c>
      <c r="AZ50" s="4">
        <v>3095.0775999999996</v>
      </c>
      <c r="BA50" s="4">
        <v>4191.8487999999998</v>
      </c>
    </row>
    <row r="51" spans="1:53" x14ac:dyDescent="0.35">
      <c r="A51" s="16">
        <v>430</v>
      </c>
      <c r="B51" t="s">
        <v>102</v>
      </c>
      <c r="C51" t="s">
        <v>42</v>
      </c>
      <c r="D51" s="4">
        <v>43116.332399999999</v>
      </c>
      <c r="E51" s="4">
        <v>44205.910600000003</v>
      </c>
      <c r="F51" s="4">
        <v>37945.372399999993</v>
      </c>
      <c r="G51" s="4">
        <v>35774.512799999997</v>
      </c>
      <c r="H51" s="4">
        <v>36578.224799999996</v>
      </c>
      <c r="I51" s="4">
        <v>35847.588399999993</v>
      </c>
      <c r="J51" s="4">
        <v>36485.175999999999</v>
      </c>
      <c r="K51" s="4">
        <v>38869.401999999995</v>
      </c>
      <c r="L51" s="4">
        <v>40749.633600000001</v>
      </c>
      <c r="M51" s="4">
        <v>43842.728799999997</v>
      </c>
      <c r="N51" s="4">
        <v>43298.548800000004</v>
      </c>
      <c r="O51" s="4">
        <v>45449.315600000002</v>
      </c>
      <c r="P51" s="4">
        <v>46159.261200000001</v>
      </c>
      <c r="Q51" s="4">
        <v>44048.799599999998</v>
      </c>
      <c r="R51" s="4">
        <v>48471.607600000003</v>
      </c>
      <c r="S51" s="4">
        <v>46553.223599999998</v>
      </c>
      <c r="T51" s="4">
        <v>45355.500100000005</v>
      </c>
      <c r="U51" s="4">
        <v>46960.589099999997</v>
      </c>
      <c r="V51" s="4">
        <v>47796.626699999993</v>
      </c>
      <c r="W51" s="4">
        <v>39668.214699999997</v>
      </c>
      <c r="X51" s="4">
        <v>38876.143100000001</v>
      </c>
      <c r="Y51" s="4">
        <v>34740.9136</v>
      </c>
      <c r="Z51" s="4">
        <v>36356.050999999999</v>
      </c>
      <c r="AA51" s="4">
        <v>39213.099099999999</v>
      </c>
      <c r="AB51" s="4">
        <v>39098.179199999999</v>
      </c>
      <c r="AC51" s="4">
        <v>34508.913200000003</v>
      </c>
      <c r="AD51" s="4">
        <v>35988.491900000001</v>
      </c>
      <c r="AE51" s="4">
        <v>38617.965400000001</v>
      </c>
      <c r="AF51" s="4">
        <v>33336.429400000001</v>
      </c>
      <c r="AG51" s="4">
        <v>37493.238900000004</v>
      </c>
      <c r="AH51" s="4">
        <v>35019.255700000002</v>
      </c>
      <c r="AI51" s="4">
        <v>46116.902099999999</v>
      </c>
      <c r="AJ51" s="4">
        <v>42506.815799999997</v>
      </c>
      <c r="AK51" s="4">
        <v>44505.453600000001</v>
      </c>
      <c r="AL51" s="4">
        <v>39502.4179</v>
      </c>
      <c r="AM51" s="4">
        <v>40532.299100000004</v>
      </c>
      <c r="AN51" s="4">
        <v>43383.529699999999</v>
      </c>
      <c r="AO51" s="4">
        <v>42142.759999999995</v>
      </c>
      <c r="AP51" s="4">
        <v>47055.227700000003</v>
      </c>
      <c r="AQ51" s="4">
        <v>42855.389499999997</v>
      </c>
      <c r="AR51" s="4">
        <v>46316.522799999999</v>
      </c>
      <c r="AS51" s="4">
        <v>36294.640800000001</v>
      </c>
      <c r="AT51" s="4">
        <v>37145.678400000004</v>
      </c>
      <c r="AU51" s="4">
        <v>37435.560700000002</v>
      </c>
      <c r="AV51" s="4">
        <v>37204.634599999998</v>
      </c>
      <c r="AW51" s="4">
        <v>38264.914799999999</v>
      </c>
      <c r="AX51" s="4">
        <v>36220.650699999998</v>
      </c>
      <c r="AY51" s="4">
        <v>37685.223400000003</v>
      </c>
      <c r="AZ51" s="4">
        <v>38668.078699999998</v>
      </c>
      <c r="BA51" s="4">
        <v>39127.127500000002</v>
      </c>
    </row>
    <row r="52" spans="1:53" x14ac:dyDescent="0.35">
      <c r="A52" s="16">
        <v>638</v>
      </c>
      <c r="B52" t="s">
        <v>102</v>
      </c>
      <c r="C52" t="s">
        <v>54</v>
      </c>
      <c r="D52" s="4">
        <v>103956.46479999999</v>
      </c>
      <c r="E52" s="4">
        <v>104047.4804</v>
      </c>
      <c r="F52" s="4">
        <v>85369.403599999991</v>
      </c>
      <c r="G52" s="4">
        <v>87487.041200000007</v>
      </c>
      <c r="H52" s="4">
        <v>87270.923999999999</v>
      </c>
      <c r="I52" s="4">
        <v>86519.118399999992</v>
      </c>
      <c r="J52" s="4">
        <v>88424.705199999997</v>
      </c>
      <c r="K52" s="4">
        <v>84877.249599999996</v>
      </c>
      <c r="L52" s="4">
        <v>87557.246399999989</v>
      </c>
      <c r="M52" s="4">
        <v>92754.94279999999</v>
      </c>
      <c r="N52" s="4">
        <v>90601.186000000002</v>
      </c>
      <c r="O52" s="4">
        <v>91305.151600000012</v>
      </c>
      <c r="P52" s="4">
        <v>90680.122000000003</v>
      </c>
      <c r="Q52" s="4">
        <v>90080.806400000001</v>
      </c>
      <c r="R52" s="4">
        <v>104182.84239999999</v>
      </c>
      <c r="S52" s="4">
        <v>68841.042400000006</v>
      </c>
      <c r="T52" s="4">
        <v>52494.6397</v>
      </c>
      <c r="U52" s="4">
        <v>57341.774899999997</v>
      </c>
      <c r="V52" s="4">
        <v>58892.889200000005</v>
      </c>
      <c r="W52" s="4">
        <v>62054.864699999998</v>
      </c>
      <c r="X52" s="4">
        <v>58001.546399999999</v>
      </c>
      <c r="Y52" s="4">
        <v>57208.727500000001</v>
      </c>
      <c r="Z52" s="4">
        <v>59621.453900000008</v>
      </c>
      <c r="AA52" s="4">
        <v>59578.449700000012</v>
      </c>
      <c r="AB52" s="4">
        <v>63074.528200000008</v>
      </c>
      <c r="AC52" s="4">
        <v>63719.710100000011</v>
      </c>
      <c r="AD52" s="4">
        <v>64574.767900000006</v>
      </c>
      <c r="AE52" s="4">
        <v>71857.882199999993</v>
      </c>
      <c r="AF52" s="4">
        <v>55382.623400000004</v>
      </c>
      <c r="AG52" s="4">
        <v>59325.324000000001</v>
      </c>
      <c r="AH52" s="4">
        <v>53143.799400000004</v>
      </c>
      <c r="AI52" s="4">
        <v>54060.669199999997</v>
      </c>
      <c r="AJ52" s="4">
        <v>56968.375400000004</v>
      </c>
      <c r="AK52" s="4">
        <v>52323.061799999996</v>
      </c>
      <c r="AL52" s="4">
        <v>54108.022599999997</v>
      </c>
      <c r="AM52" s="4">
        <v>56122.350099999996</v>
      </c>
      <c r="AN52" s="4">
        <v>56421.617799999993</v>
      </c>
      <c r="AO52" s="4">
        <v>59669.533500000005</v>
      </c>
      <c r="AP52" s="4">
        <v>59683.635999999999</v>
      </c>
      <c r="AQ52" s="4">
        <v>62661.745899999994</v>
      </c>
      <c r="AR52" s="4">
        <v>68409.0861</v>
      </c>
      <c r="AS52" s="4">
        <v>64596.3577</v>
      </c>
      <c r="AT52" s="4">
        <v>65644.381600000008</v>
      </c>
      <c r="AU52" s="4">
        <v>63347.978299999995</v>
      </c>
      <c r="AV52" s="4">
        <v>63976.835999999996</v>
      </c>
      <c r="AW52" s="4">
        <v>66852.017900000006</v>
      </c>
      <c r="AX52" s="4">
        <v>65574.856</v>
      </c>
      <c r="AY52" s="4">
        <v>69336.909100000004</v>
      </c>
      <c r="AZ52" s="4">
        <v>65027.077299999997</v>
      </c>
      <c r="BA52" s="4">
        <v>69455.643499999991</v>
      </c>
    </row>
    <row r="53" spans="1:53" x14ac:dyDescent="0.35">
      <c r="A53" s="16">
        <v>624</v>
      </c>
      <c r="B53" t="s">
        <v>102</v>
      </c>
      <c r="C53" t="s">
        <v>58</v>
      </c>
      <c r="D53" s="4">
        <v>423907.83299999998</v>
      </c>
      <c r="E53" s="4">
        <v>432766.24619999999</v>
      </c>
      <c r="F53" s="4">
        <v>365104.11599999998</v>
      </c>
      <c r="G53" s="4">
        <v>356878.14759999997</v>
      </c>
      <c r="H53" s="4">
        <v>359950.55200000003</v>
      </c>
      <c r="I53" s="4">
        <v>354161.91200000001</v>
      </c>
      <c r="J53" s="4">
        <v>352877.52759999997</v>
      </c>
      <c r="K53" s="4">
        <v>339043.15639999998</v>
      </c>
      <c r="L53" s="4">
        <v>354538.89120000001</v>
      </c>
      <c r="M53" s="4">
        <v>367717.37600000005</v>
      </c>
      <c r="N53" s="4">
        <v>391346.74799999996</v>
      </c>
      <c r="O53" s="4">
        <v>407540.46840000001</v>
      </c>
      <c r="P53" s="4">
        <v>388876.52960000001</v>
      </c>
      <c r="Q53" s="4">
        <v>377549.93119999999</v>
      </c>
      <c r="R53" s="4">
        <v>424076.60359999997</v>
      </c>
      <c r="S53" s="4">
        <v>336588.48599999998</v>
      </c>
      <c r="T53" s="4">
        <v>333369.9558</v>
      </c>
      <c r="U53" s="4">
        <v>347151.2916</v>
      </c>
      <c r="V53" s="4">
        <v>373091.16780000005</v>
      </c>
      <c r="W53" s="4">
        <v>368990.94449999998</v>
      </c>
      <c r="X53" s="4">
        <v>367308.69099999999</v>
      </c>
      <c r="Y53" s="4">
        <v>372115.6839</v>
      </c>
      <c r="Z53" s="4">
        <v>385448.66190000001</v>
      </c>
      <c r="AA53" s="4">
        <v>397879.49690000003</v>
      </c>
      <c r="AB53" s="4">
        <v>437252.25530000002</v>
      </c>
      <c r="AC53" s="4">
        <v>439203.3064</v>
      </c>
      <c r="AD53" s="4">
        <v>453582.98100000003</v>
      </c>
      <c r="AE53" s="4">
        <v>465812.5111</v>
      </c>
      <c r="AF53" s="4">
        <v>395865.04910000006</v>
      </c>
      <c r="AG53" s="4">
        <v>407186.44099999999</v>
      </c>
      <c r="AH53" s="4">
        <v>399039.41940000001</v>
      </c>
      <c r="AI53" s="4">
        <v>378599.37780000002</v>
      </c>
      <c r="AJ53" s="4">
        <v>401906.57940000005</v>
      </c>
      <c r="AK53" s="4">
        <v>411843.90370000002</v>
      </c>
      <c r="AL53" s="4">
        <v>427941.03429999994</v>
      </c>
      <c r="AM53" s="4">
        <v>429270.08549999999</v>
      </c>
      <c r="AN53" s="4">
        <v>445212.85709999996</v>
      </c>
      <c r="AO53" s="4">
        <v>464866.91600000003</v>
      </c>
      <c r="AP53" s="4">
        <v>479787.75439999998</v>
      </c>
      <c r="AQ53" s="4">
        <v>503993.87189999997</v>
      </c>
      <c r="AR53" s="4">
        <v>494599.29060000001</v>
      </c>
      <c r="AS53" s="4">
        <v>441896.4742</v>
      </c>
      <c r="AT53" s="4">
        <v>466711.98709999997</v>
      </c>
      <c r="AU53" s="4">
        <v>459780.28800000006</v>
      </c>
      <c r="AV53" s="4">
        <v>430322.08870000002</v>
      </c>
      <c r="AW53" s="4">
        <v>457259.37689999997</v>
      </c>
      <c r="AX53" s="4">
        <v>428624.3676</v>
      </c>
      <c r="AY53" s="4">
        <v>432778.95569999999</v>
      </c>
      <c r="AZ53" s="4">
        <v>438052.68669999996</v>
      </c>
      <c r="BA53" s="4">
        <v>465573.93599999999</v>
      </c>
    </row>
    <row r="54" spans="1:53" x14ac:dyDescent="0.35">
      <c r="A54" s="16">
        <v>712</v>
      </c>
      <c r="B54" t="s">
        <v>102</v>
      </c>
      <c r="C54" t="s">
        <v>67</v>
      </c>
      <c r="D54" s="4">
        <v>42248.009600000005</v>
      </c>
      <c r="E54" s="4">
        <v>42532.418399999995</v>
      </c>
      <c r="F54" s="4">
        <v>36336.991599999994</v>
      </c>
      <c r="G54" s="4">
        <v>37353.591599999992</v>
      </c>
      <c r="H54" s="4">
        <v>31556.699199999999</v>
      </c>
      <c r="I54" s="4">
        <v>29783.629200000003</v>
      </c>
      <c r="J54" s="4">
        <v>31019.216799999998</v>
      </c>
      <c r="K54" s="4">
        <v>28784.0124</v>
      </c>
      <c r="L54" s="4">
        <v>28419.232400000001</v>
      </c>
      <c r="M54" s="4">
        <v>27824.222399999999</v>
      </c>
      <c r="N54" s="4">
        <v>21106.8884</v>
      </c>
      <c r="O54" s="4">
        <v>20789.111199999999</v>
      </c>
      <c r="P54" s="4">
        <v>21658.2444</v>
      </c>
      <c r="Q54" s="4">
        <v>21393.091199999995</v>
      </c>
      <c r="R54" s="4">
        <v>24026.802799999998</v>
      </c>
      <c r="S54" s="4">
        <v>23321.999999999996</v>
      </c>
      <c r="T54" s="4">
        <v>22198.543599999997</v>
      </c>
      <c r="U54" s="4">
        <v>23543.290799999999</v>
      </c>
      <c r="V54" s="4">
        <v>26427.747200000002</v>
      </c>
      <c r="W54" s="4">
        <v>26579.296300000002</v>
      </c>
      <c r="X54" s="4">
        <v>24593.988400000002</v>
      </c>
      <c r="Y54" s="4">
        <v>25018.6024</v>
      </c>
      <c r="Z54" s="4">
        <v>24867.5268</v>
      </c>
      <c r="AA54" s="4">
        <v>25477.349900000001</v>
      </c>
      <c r="AB54" s="4">
        <v>25513.248299999999</v>
      </c>
      <c r="AC54" s="4">
        <v>24354.447200000002</v>
      </c>
      <c r="AD54" s="4">
        <v>25047.396400000001</v>
      </c>
      <c r="AE54" s="4">
        <v>26561.350100000003</v>
      </c>
      <c r="AF54" s="4">
        <v>21825.6685</v>
      </c>
      <c r="AG54" s="4">
        <v>20233.477000000003</v>
      </c>
      <c r="AH54" s="4">
        <v>17970.7111</v>
      </c>
      <c r="AI54" s="4">
        <v>19373.2451</v>
      </c>
      <c r="AJ54" s="4">
        <v>21669.799400000004</v>
      </c>
      <c r="AK54" s="4">
        <v>21375.254700000001</v>
      </c>
      <c r="AL54" s="4">
        <v>20650.671999999999</v>
      </c>
      <c r="AM54" s="4">
        <v>18243.320100000001</v>
      </c>
      <c r="AN54" s="4">
        <v>18638.275599999997</v>
      </c>
      <c r="AO54" s="4">
        <v>19728.850399999999</v>
      </c>
      <c r="AP54" s="4">
        <v>21091.394</v>
      </c>
      <c r="AQ54" s="4">
        <v>20724.681700000001</v>
      </c>
      <c r="AR54" s="4">
        <v>21759.722499999996</v>
      </c>
      <c r="AS54" s="4">
        <v>15050.2821</v>
      </c>
      <c r="AT54" s="4">
        <v>15129.867900000001</v>
      </c>
      <c r="AU54" s="4">
        <v>15547.356500000002</v>
      </c>
      <c r="AV54" s="4">
        <v>16481.8</v>
      </c>
      <c r="AW54" s="4">
        <v>16733.029299999998</v>
      </c>
      <c r="AX54" s="4">
        <v>15372.9658</v>
      </c>
      <c r="AY54" s="4">
        <v>15206.0674</v>
      </c>
      <c r="AZ54" s="4">
        <v>16178.351999999999</v>
      </c>
      <c r="BA54" s="4">
        <v>17445.8979</v>
      </c>
    </row>
    <row r="55" spans="1:53" x14ac:dyDescent="0.35">
      <c r="A55" s="16">
        <v>809</v>
      </c>
      <c r="B55" t="s">
        <v>102</v>
      </c>
      <c r="C55" t="s">
        <v>76</v>
      </c>
      <c r="D55" s="4">
        <v>118139.47719999999</v>
      </c>
      <c r="E55" s="4">
        <v>123298.8002</v>
      </c>
      <c r="F55" s="4">
        <v>104850.6888</v>
      </c>
      <c r="G55" s="4">
        <v>107039.7276</v>
      </c>
      <c r="H55" s="4">
        <v>110338.17599999999</v>
      </c>
      <c r="I55" s="4">
        <v>106682.48240000001</v>
      </c>
      <c r="J55" s="4">
        <v>108394.91519999999</v>
      </c>
      <c r="K55" s="4">
        <v>105007.96279999998</v>
      </c>
      <c r="L55" s="4">
        <v>115152.79359999999</v>
      </c>
      <c r="M55" s="4">
        <v>118564.3836</v>
      </c>
      <c r="N55" s="4">
        <v>127926.79120000001</v>
      </c>
      <c r="O55" s="4">
        <v>129623.19760000001</v>
      </c>
      <c r="P55" s="4">
        <v>125629.03600000001</v>
      </c>
      <c r="Q55" s="4">
        <v>127784.228</v>
      </c>
      <c r="R55" s="4">
        <v>130490.65640000001</v>
      </c>
      <c r="S55" s="4">
        <v>113920.196</v>
      </c>
      <c r="T55" s="4">
        <v>109410.3756</v>
      </c>
      <c r="U55" s="4">
        <v>117632.4026</v>
      </c>
      <c r="V55" s="4">
        <v>120591.93519999999</v>
      </c>
      <c r="W55" s="4">
        <v>118569.7405</v>
      </c>
      <c r="X55" s="4">
        <v>117571.88370000001</v>
      </c>
      <c r="Y55" s="4">
        <v>117494.78810000001</v>
      </c>
      <c r="Z55" s="4">
        <v>126992.5603</v>
      </c>
      <c r="AA55" s="4">
        <v>125050.23790000001</v>
      </c>
      <c r="AB55" s="4">
        <v>132010.5141</v>
      </c>
      <c r="AC55" s="4">
        <v>134336.72270000001</v>
      </c>
      <c r="AD55" s="4">
        <v>138101.79820000002</v>
      </c>
      <c r="AE55" s="4">
        <v>137694.02830000001</v>
      </c>
      <c r="AF55" s="4">
        <v>112483.6639</v>
      </c>
      <c r="AG55" s="4">
        <v>112517.2255</v>
      </c>
      <c r="AH55" s="4">
        <v>111090.29899999998</v>
      </c>
      <c r="AI55" s="4">
        <v>108574.3281</v>
      </c>
      <c r="AJ55" s="4">
        <v>117948.31879999999</v>
      </c>
      <c r="AK55" s="4">
        <v>120507.5172</v>
      </c>
      <c r="AL55" s="4">
        <v>122331.01710000001</v>
      </c>
      <c r="AM55" s="4">
        <v>130546.14790000001</v>
      </c>
      <c r="AN55" s="4">
        <v>127750.9388</v>
      </c>
      <c r="AO55" s="4">
        <v>132414.05489999999</v>
      </c>
      <c r="AP55" s="4">
        <v>136213.8909</v>
      </c>
      <c r="AQ55" s="4">
        <v>140472.31390000001</v>
      </c>
      <c r="AR55" s="4">
        <v>138257.37959999999</v>
      </c>
      <c r="AS55" s="4">
        <v>118190.05439999999</v>
      </c>
      <c r="AT55" s="4">
        <v>124213.49500000001</v>
      </c>
      <c r="AU55" s="4">
        <v>125881.2335</v>
      </c>
      <c r="AV55" s="4">
        <v>118780.0619</v>
      </c>
      <c r="AW55" s="4">
        <v>129909.1716</v>
      </c>
      <c r="AX55" s="4">
        <v>120979.27710000001</v>
      </c>
      <c r="AY55" s="4">
        <v>121970.07829999999</v>
      </c>
      <c r="AZ55" s="4">
        <v>124176.1681</v>
      </c>
      <c r="BA55" s="4">
        <v>126005.06590000002</v>
      </c>
    </row>
    <row r="56" spans="1:53" x14ac:dyDescent="0.35">
      <c r="A56" s="16">
        <v>293</v>
      </c>
      <c r="B56" t="s">
        <v>103</v>
      </c>
      <c r="C56" t="s">
        <v>30</v>
      </c>
      <c r="D56" s="4">
        <v>57348.292399999998</v>
      </c>
      <c r="E56" s="4">
        <v>59444.162799999998</v>
      </c>
      <c r="F56" s="4">
        <v>49398.268400000001</v>
      </c>
      <c r="G56" s="4">
        <v>46683.468000000001</v>
      </c>
      <c r="H56" s="4">
        <v>48294.001600000003</v>
      </c>
      <c r="I56" s="4">
        <v>49404.4876</v>
      </c>
      <c r="J56" s="4">
        <v>50331.9856</v>
      </c>
      <c r="K56" s="4">
        <v>57461.341599999992</v>
      </c>
      <c r="L56" s="4">
        <v>50918.862800000003</v>
      </c>
      <c r="M56" s="4">
        <v>52434.194800000005</v>
      </c>
      <c r="N56" s="4">
        <v>55980.454400000002</v>
      </c>
      <c r="O56" s="4">
        <v>58253.691599999991</v>
      </c>
      <c r="P56" s="4">
        <v>58778.257199999993</v>
      </c>
      <c r="Q56" s="4">
        <v>54270.652799999996</v>
      </c>
      <c r="R56" s="4">
        <v>63258.114399999991</v>
      </c>
      <c r="S56" s="4">
        <v>56510.880399999995</v>
      </c>
      <c r="T56" s="4">
        <v>49961.571599999996</v>
      </c>
      <c r="U56" s="4">
        <v>54743.278200000001</v>
      </c>
      <c r="V56" s="4">
        <v>57745.594100000002</v>
      </c>
      <c r="W56" s="4">
        <v>61264.000900000006</v>
      </c>
      <c r="X56" s="4">
        <v>57788.445599999992</v>
      </c>
      <c r="Y56" s="4">
        <v>57457.910099999994</v>
      </c>
      <c r="Z56" s="4">
        <v>59262.1901</v>
      </c>
      <c r="AA56" s="4">
        <v>59510.368600000002</v>
      </c>
      <c r="AB56" s="4">
        <v>62274.616999999998</v>
      </c>
      <c r="AC56" s="4">
        <v>59606.540899999993</v>
      </c>
      <c r="AD56" s="4">
        <v>61606.335399999996</v>
      </c>
      <c r="AE56" s="4">
        <v>60316.069700000007</v>
      </c>
      <c r="AF56" s="4">
        <v>50336.167300000001</v>
      </c>
      <c r="AG56" s="4">
        <v>45689.2768</v>
      </c>
      <c r="AH56" s="4">
        <v>47440.444499999998</v>
      </c>
      <c r="AI56" s="4">
        <v>41304.609099999994</v>
      </c>
      <c r="AJ56" s="4">
        <v>45315.238799999999</v>
      </c>
      <c r="AK56" s="4">
        <v>45048.208200000001</v>
      </c>
      <c r="AL56" s="4">
        <v>46773.03</v>
      </c>
      <c r="AM56" s="4">
        <v>58344.376199999999</v>
      </c>
      <c r="AN56" s="4">
        <v>54366.612099999998</v>
      </c>
      <c r="AO56" s="4">
        <v>55839.039299999997</v>
      </c>
      <c r="AP56" s="4">
        <v>63676.311600000001</v>
      </c>
      <c r="AQ56" s="4">
        <v>60090.472599999994</v>
      </c>
      <c r="AR56" s="4">
        <v>65334.123500000002</v>
      </c>
      <c r="AS56" s="4">
        <v>51495.925100000008</v>
      </c>
      <c r="AT56" s="4">
        <v>48942.216400000005</v>
      </c>
      <c r="AU56" s="4">
        <v>50688.416199999992</v>
      </c>
      <c r="AV56" s="4">
        <v>50770.642599999999</v>
      </c>
      <c r="AW56" s="4">
        <v>58857.143100000001</v>
      </c>
      <c r="AX56" s="4">
        <v>54708.796300000002</v>
      </c>
      <c r="AY56" s="4">
        <v>54025.457199999997</v>
      </c>
      <c r="AZ56" s="4">
        <v>56163.392599999992</v>
      </c>
      <c r="BA56" s="4">
        <v>59179.424299999999</v>
      </c>
    </row>
    <row r="57" spans="1:53" x14ac:dyDescent="0.35">
      <c r="A57" s="16">
        <v>317</v>
      </c>
      <c r="B57" t="s">
        <v>103</v>
      </c>
      <c r="C57" t="s">
        <v>34</v>
      </c>
      <c r="D57" s="4">
        <v>97110.31</v>
      </c>
      <c r="E57" s="4">
        <v>94066.993399999992</v>
      </c>
      <c r="F57" s="4">
        <v>86468.647199999992</v>
      </c>
      <c r="G57" s="4">
        <v>81230.645600000003</v>
      </c>
      <c r="H57" s="4">
        <v>81746.4804</v>
      </c>
      <c r="I57" s="4">
        <v>81954.584400000007</v>
      </c>
      <c r="J57" s="4">
        <v>90653.81</v>
      </c>
      <c r="K57" s="4">
        <v>83077.987200000003</v>
      </c>
      <c r="L57" s="4">
        <v>85222.415199999989</v>
      </c>
      <c r="M57" s="4">
        <v>88553.992800000007</v>
      </c>
      <c r="N57" s="4">
        <v>91281.112000000008</v>
      </c>
      <c r="O57" s="4">
        <v>96573.770799999998</v>
      </c>
      <c r="P57" s="4">
        <v>96601.517999999996</v>
      </c>
      <c r="Q57" s="4">
        <v>91070.257199999993</v>
      </c>
      <c r="R57" s="4">
        <v>99481.964399999997</v>
      </c>
      <c r="S57" s="4">
        <v>83441.092799999999</v>
      </c>
      <c r="T57" s="4">
        <v>79571.455900000001</v>
      </c>
      <c r="U57" s="4">
        <v>86029.066900000005</v>
      </c>
      <c r="V57" s="4">
        <v>90014.634900000005</v>
      </c>
      <c r="W57" s="4">
        <v>85726.125800000009</v>
      </c>
      <c r="X57" s="4">
        <v>84191.584499999997</v>
      </c>
      <c r="Y57" s="4">
        <v>82131.897700000001</v>
      </c>
      <c r="Z57" s="4">
        <v>84768.072799999994</v>
      </c>
      <c r="AA57" s="4">
        <v>91076.848700000002</v>
      </c>
      <c r="AB57" s="4">
        <v>90696.330900000001</v>
      </c>
      <c r="AC57" s="4">
        <v>90033.829199999993</v>
      </c>
      <c r="AD57" s="4">
        <v>90873.067500000005</v>
      </c>
      <c r="AE57" s="4">
        <v>89748.284500000009</v>
      </c>
      <c r="AF57" s="4">
        <v>67901.191699999996</v>
      </c>
      <c r="AG57" s="4">
        <v>75352.863400000002</v>
      </c>
      <c r="AH57" s="4">
        <v>69671.839600000007</v>
      </c>
      <c r="AI57" s="4">
        <v>67199.095000000001</v>
      </c>
      <c r="AJ57" s="4">
        <v>72721.823499999999</v>
      </c>
      <c r="AK57" s="4">
        <v>72465.486100000009</v>
      </c>
      <c r="AL57" s="4">
        <v>70564.844199999992</v>
      </c>
      <c r="AM57" s="4">
        <v>72380.092099999994</v>
      </c>
      <c r="AN57" s="4">
        <v>79586.510399999999</v>
      </c>
      <c r="AO57" s="4">
        <v>74357.585800000001</v>
      </c>
      <c r="AP57" s="4">
        <v>74983.742800000007</v>
      </c>
      <c r="AQ57" s="4">
        <v>80395.138799999986</v>
      </c>
      <c r="AR57" s="4">
        <v>95048.172500000001</v>
      </c>
      <c r="AS57" s="4">
        <v>81269.415300000008</v>
      </c>
      <c r="AT57" s="4">
        <v>76397.401299999998</v>
      </c>
      <c r="AU57" s="4">
        <v>84344.7451</v>
      </c>
      <c r="AV57" s="4">
        <v>70754.8609</v>
      </c>
      <c r="AW57" s="4">
        <v>78152.520499999999</v>
      </c>
      <c r="AX57" s="4">
        <v>79262.7935</v>
      </c>
      <c r="AY57" s="4">
        <v>71323.283299999996</v>
      </c>
      <c r="AZ57" s="4">
        <v>68750.337499999994</v>
      </c>
      <c r="BA57" s="4">
        <v>72245.811600000001</v>
      </c>
    </row>
    <row r="58" spans="1:53" x14ac:dyDescent="0.35">
      <c r="A58" s="17">
        <v>502</v>
      </c>
      <c r="B58" t="s">
        <v>103</v>
      </c>
      <c r="C58" t="s">
        <v>48</v>
      </c>
      <c r="D58" s="4">
        <v>78580.014599999995</v>
      </c>
      <c r="E58" s="4">
        <v>80476.691599999991</v>
      </c>
      <c r="F58" s="4">
        <v>71555.125199999995</v>
      </c>
      <c r="G58" s="4">
        <v>73682.330799999996</v>
      </c>
      <c r="H58" s="4">
        <v>78455.447199999995</v>
      </c>
      <c r="I58" s="4">
        <v>75637.432000000001</v>
      </c>
      <c r="J58" s="4">
        <v>77601.742399999988</v>
      </c>
      <c r="K58" s="4">
        <v>79526.10639999999</v>
      </c>
      <c r="L58" s="4">
        <v>80592.459999999992</v>
      </c>
      <c r="M58" s="4">
        <v>82780.422399999996</v>
      </c>
      <c r="N58" s="4">
        <v>88574.9228</v>
      </c>
      <c r="O58" s="4">
        <v>87198.685599999997</v>
      </c>
      <c r="P58" s="4">
        <v>87491.107600000003</v>
      </c>
      <c r="Q58" s="4">
        <v>80855.101599999995</v>
      </c>
      <c r="R58" s="4">
        <v>100712.5288</v>
      </c>
      <c r="S58" s="4">
        <v>88678.496400000004</v>
      </c>
      <c r="T58" s="4">
        <v>70429.415599999993</v>
      </c>
      <c r="U58" s="4">
        <v>92100.049300000013</v>
      </c>
      <c r="V58" s="4">
        <v>92422.766600000003</v>
      </c>
      <c r="W58" s="4">
        <v>95134.170700000002</v>
      </c>
      <c r="X58" s="4">
        <v>88344.361399999994</v>
      </c>
      <c r="Y58" s="4">
        <v>100332.8756</v>
      </c>
      <c r="Z58" s="4">
        <v>101489.0416</v>
      </c>
      <c r="AA58" s="4">
        <v>102759.95449999999</v>
      </c>
      <c r="AB58" s="4">
        <v>103495.2479</v>
      </c>
      <c r="AC58" s="4">
        <v>103751.4847</v>
      </c>
      <c r="AD58" s="4">
        <v>104591.5971</v>
      </c>
      <c r="AE58" s="4">
        <v>104254.90609999999</v>
      </c>
      <c r="AF58" s="4">
        <v>93584.433300000004</v>
      </c>
      <c r="AG58" s="4">
        <v>95992.187199999986</v>
      </c>
      <c r="AH58" s="4">
        <v>95221.791200000007</v>
      </c>
      <c r="AI58" s="4">
        <v>102908.01109999999</v>
      </c>
      <c r="AJ58" s="4">
        <v>101196.85750000001</v>
      </c>
      <c r="AK58" s="4">
        <v>102421.73929999999</v>
      </c>
      <c r="AL58" s="4">
        <v>95947.732000000004</v>
      </c>
      <c r="AM58" s="4">
        <v>101120.4746</v>
      </c>
      <c r="AN58" s="4">
        <v>100842.42500000002</v>
      </c>
      <c r="AO58" s="4">
        <v>102589.3814</v>
      </c>
      <c r="AP58" s="4">
        <v>102283.7049</v>
      </c>
      <c r="AQ58" s="4">
        <v>108629.51850000001</v>
      </c>
      <c r="AR58" s="4">
        <v>120663.32560000001</v>
      </c>
      <c r="AS58" s="4">
        <v>103180.67600000001</v>
      </c>
      <c r="AT58" s="4">
        <v>99764.678999999989</v>
      </c>
      <c r="AU58" s="4">
        <v>95778.585000000006</v>
      </c>
      <c r="AV58" s="4">
        <v>93730.835699999996</v>
      </c>
      <c r="AW58" s="4">
        <v>93647.179900000003</v>
      </c>
      <c r="AX58" s="4">
        <v>93261.866800000003</v>
      </c>
      <c r="AY58" s="4">
        <v>102655.97229999999</v>
      </c>
      <c r="AZ58" s="4">
        <v>102890.12909999999</v>
      </c>
      <c r="BA58" s="4">
        <v>103082.00320000001</v>
      </c>
    </row>
    <row r="59" spans="1:53" x14ac:dyDescent="0.35">
      <c r="A59" s="16">
        <v>668</v>
      </c>
      <c r="B59" t="s">
        <v>103</v>
      </c>
      <c r="C59" t="s">
        <v>63</v>
      </c>
      <c r="D59" s="4">
        <v>88937.129400000005</v>
      </c>
      <c r="E59" s="4">
        <v>98513.881599999993</v>
      </c>
      <c r="F59" s="4">
        <v>86721.720799999996</v>
      </c>
      <c r="G59" s="4">
        <v>89998.641199999984</v>
      </c>
      <c r="H59" s="4">
        <v>91502.132799999992</v>
      </c>
      <c r="I59" s="4">
        <v>87092.959200000012</v>
      </c>
      <c r="J59" s="4">
        <v>90609.797200000001</v>
      </c>
      <c r="K59" s="4">
        <v>98812.8024</v>
      </c>
      <c r="L59" s="4">
        <v>89603.721999999994</v>
      </c>
      <c r="M59" s="4">
        <v>89412.959999999992</v>
      </c>
      <c r="N59" s="4">
        <v>93098.912400000001</v>
      </c>
      <c r="O59" s="4">
        <v>95331.4856</v>
      </c>
      <c r="P59" s="4">
        <v>94267.643599999981</v>
      </c>
      <c r="Q59" s="4">
        <v>85956.161200000002</v>
      </c>
      <c r="R59" s="4">
        <v>106651.14720000001</v>
      </c>
      <c r="S59" s="4">
        <v>94370.858399999997</v>
      </c>
      <c r="T59" s="4">
        <v>84640.688099999999</v>
      </c>
      <c r="U59" s="4">
        <v>96004.096799999985</v>
      </c>
      <c r="V59" s="4">
        <v>100975.72689999999</v>
      </c>
      <c r="W59" s="4">
        <v>108269.4466</v>
      </c>
      <c r="X59" s="4">
        <v>95889.208599999984</v>
      </c>
      <c r="Y59" s="4">
        <v>100257.15830000001</v>
      </c>
      <c r="Z59" s="4">
        <v>102779.45730000001</v>
      </c>
      <c r="AA59" s="4">
        <v>106055.68420000002</v>
      </c>
      <c r="AB59" s="4">
        <v>118825.26639999999</v>
      </c>
      <c r="AC59" s="4">
        <v>119140.6262</v>
      </c>
      <c r="AD59" s="4">
        <v>124213.9768</v>
      </c>
      <c r="AE59" s="4">
        <v>133009.2622</v>
      </c>
      <c r="AF59" s="4">
        <v>114538.7166</v>
      </c>
      <c r="AG59" s="4">
        <v>107285.5913</v>
      </c>
      <c r="AH59" s="4">
        <v>119579.0699</v>
      </c>
      <c r="AI59" s="4">
        <v>107314.0141</v>
      </c>
      <c r="AJ59" s="4">
        <v>109267.0662</v>
      </c>
      <c r="AK59" s="4">
        <v>115743.7548</v>
      </c>
      <c r="AL59" s="4">
        <v>120914.7169</v>
      </c>
      <c r="AM59" s="4">
        <v>128613.23270000001</v>
      </c>
      <c r="AN59" s="4">
        <v>120669.96479999999</v>
      </c>
      <c r="AO59" s="4">
        <v>119970.09390000001</v>
      </c>
      <c r="AP59" s="4">
        <v>134480.4633</v>
      </c>
      <c r="AQ59" s="4">
        <v>134868.85010000001</v>
      </c>
      <c r="AR59" s="4">
        <v>160555.18959999998</v>
      </c>
      <c r="AS59" s="4">
        <v>139920.48200000002</v>
      </c>
      <c r="AT59" s="4">
        <v>119535.36960000001</v>
      </c>
      <c r="AU59" s="4">
        <v>130684.95360000001</v>
      </c>
      <c r="AV59" s="4">
        <v>123749.6308</v>
      </c>
      <c r="AW59" s="4">
        <v>128098.14069999999</v>
      </c>
      <c r="AX59" s="4">
        <v>120995.0577</v>
      </c>
      <c r="AY59" s="4">
        <v>121428.11199999999</v>
      </c>
      <c r="AZ59" s="4">
        <v>130827.48959999999</v>
      </c>
      <c r="BA59" s="4">
        <v>121214.32620000001</v>
      </c>
    </row>
    <row r="60" spans="1:53" x14ac:dyDescent="0.35">
      <c r="A60" s="16">
        <v>478</v>
      </c>
      <c r="B60" t="s">
        <v>104</v>
      </c>
      <c r="C60" t="s">
        <v>45</v>
      </c>
      <c r="D60" s="4">
        <v>19683.296000000002</v>
      </c>
      <c r="E60" s="4">
        <v>18979.689200000001</v>
      </c>
      <c r="F60" s="4">
        <v>16796.025999999998</v>
      </c>
      <c r="G60" s="4">
        <v>19400.555199999999</v>
      </c>
      <c r="H60" s="4">
        <v>20211.802</v>
      </c>
      <c r="I60" s="4">
        <v>19815.686799999999</v>
      </c>
      <c r="J60" s="4">
        <v>17846.831599999998</v>
      </c>
      <c r="K60" s="4">
        <v>20803.463199999998</v>
      </c>
      <c r="L60" s="4">
        <v>20038.381999999998</v>
      </c>
      <c r="M60" s="4">
        <v>18979.443599999999</v>
      </c>
      <c r="N60" s="4">
        <v>21873.883199999997</v>
      </c>
      <c r="O60" s="4">
        <v>20927.3688</v>
      </c>
      <c r="P60" s="4">
        <v>22201.4676</v>
      </c>
      <c r="Q60" s="4">
        <v>18197.977200000001</v>
      </c>
      <c r="R60" s="4">
        <v>21891.344799999999</v>
      </c>
      <c r="S60" s="4">
        <v>18364.579999999998</v>
      </c>
      <c r="T60" s="4">
        <v>19056.929700000001</v>
      </c>
      <c r="U60" s="4">
        <v>19701.1024</v>
      </c>
      <c r="V60" s="4">
        <v>19919.463299999999</v>
      </c>
      <c r="W60" s="4">
        <v>18773.168600000001</v>
      </c>
      <c r="X60" s="4">
        <v>18442.166000000001</v>
      </c>
      <c r="Y60" s="4">
        <v>19544.8403</v>
      </c>
      <c r="Z60" s="4">
        <v>20300.290099999998</v>
      </c>
      <c r="AA60" s="4">
        <v>24023.7196</v>
      </c>
      <c r="AB60" s="4">
        <v>21414.715700000001</v>
      </c>
      <c r="AC60" s="4">
        <v>22452.4254</v>
      </c>
      <c r="AD60" s="4">
        <v>22100.684500000003</v>
      </c>
      <c r="AE60" s="4">
        <v>25328.184500000003</v>
      </c>
      <c r="AF60" s="4">
        <v>24275.2261</v>
      </c>
      <c r="AG60" s="4">
        <v>23954.291099999999</v>
      </c>
      <c r="AH60" s="4">
        <v>23604.2739</v>
      </c>
      <c r="AI60" s="4">
        <v>22353.079100000003</v>
      </c>
      <c r="AJ60" s="4">
        <v>23714.908199999998</v>
      </c>
      <c r="AK60" s="4">
        <v>22683.6751</v>
      </c>
      <c r="AL60" s="4">
        <v>22381.0088</v>
      </c>
      <c r="AM60" s="4">
        <v>22947.442300000002</v>
      </c>
      <c r="AN60" s="4">
        <v>21634.6086</v>
      </c>
      <c r="AO60" s="4">
        <v>21610.982300000003</v>
      </c>
      <c r="AP60" s="4">
        <v>23527.3603</v>
      </c>
      <c r="AQ60" s="4">
        <v>22866.074800000002</v>
      </c>
      <c r="AR60" s="4">
        <v>23324.4725</v>
      </c>
      <c r="AS60" s="4">
        <v>21481.795299999998</v>
      </c>
      <c r="AT60" s="4">
        <v>20948.601599999998</v>
      </c>
      <c r="AU60" s="4">
        <v>19983.638200000001</v>
      </c>
      <c r="AV60" s="4">
        <v>18817.581099999999</v>
      </c>
      <c r="AW60" s="4">
        <v>20305.474399999999</v>
      </c>
      <c r="AX60" s="4">
        <v>20632.8613</v>
      </c>
      <c r="AY60" s="4">
        <v>22335.368300000002</v>
      </c>
      <c r="AZ60" s="4">
        <v>22365.359499999999</v>
      </c>
      <c r="BA60" s="4">
        <v>22814.837900000002</v>
      </c>
    </row>
    <row r="61" spans="1:53" x14ac:dyDescent="0.35">
      <c r="A61" s="16">
        <v>689</v>
      </c>
      <c r="B61" t="s">
        <v>104</v>
      </c>
      <c r="C61" t="s">
        <v>64</v>
      </c>
      <c r="D61" s="4">
        <v>506.3236</v>
      </c>
      <c r="E61" s="4">
        <v>506.3236</v>
      </c>
      <c r="F61" s="4">
        <v>328.66079999999999</v>
      </c>
      <c r="G61" s="4">
        <v>406.87919999999997</v>
      </c>
      <c r="H61" s="4">
        <v>406.87919999999997</v>
      </c>
      <c r="I61" s="4">
        <v>328.66079999999999</v>
      </c>
      <c r="J61" s="4">
        <v>328.66079999999999</v>
      </c>
      <c r="K61" s="4">
        <v>415.37079999999997</v>
      </c>
      <c r="L61" s="4">
        <v>415.37079999999997</v>
      </c>
      <c r="M61" s="4">
        <v>413.93560000000002</v>
      </c>
      <c r="N61" s="4">
        <v>494.18719999999996</v>
      </c>
      <c r="O61" s="4">
        <v>422.30759999999998</v>
      </c>
      <c r="P61" s="4">
        <v>487.72879999999998</v>
      </c>
      <c r="Q61" s="4">
        <v>741.2808</v>
      </c>
      <c r="R61" s="4">
        <v>587.35559999999998</v>
      </c>
      <c r="S61" s="4">
        <v>390.49399999999997</v>
      </c>
      <c r="T61" s="4">
        <v>385.47669999999999</v>
      </c>
      <c r="U61" s="4">
        <v>438.03909999999996</v>
      </c>
      <c r="V61" s="4">
        <v>186.84989999999999</v>
      </c>
      <c r="W61" s="4">
        <v>229.29719999999998</v>
      </c>
      <c r="X61" s="4">
        <v>131.79919999999998</v>
      </c>
      <c r="Y61" s="4">
        <v>229.29719999999998</v>
      </c>
      <c r="Z61" s="4">
        <v>229.29719999999998</v>
      </c>
      <c r="AA61" s="4">
        <v>229.29719999999998</v>
      </c>
      <c r="AB61" s="4">
        <v>131.79919999999998</v>
      </c>
      <c r="AC61" s="4">
        <v>131.79919999999998</v>
      </c>
      <c r="AD61" s="4">
        <v>229.29719999999998</v>
      </c>
      <c r="AE61" s="4">
        <v>229.29719999999998</v>
      </c>
      <c r="AF61" s="4">
        <v>97.498000000000005</v>
      </c>
      <c r="AG61" s="4">
        <v>353.09789999999998</v>
      </c>
      <c r="AH61" s="4">
        <v>222.52590000000001</v>
      </c>
      <c r="AI61" s="4">
        <v>252.10570000000001</v>
      </c>
      <c r="AJ61" s="4">
        <v>338.92579999999998</v>
      </c>
      <c r="AK61" s="4">
        <v>338.92579999999998</v>
      </c>
      <c r="AL61" s="4">
        <v>668.70669999999996</v>
      </c>
      <c r="AM61" s="4">
        <v>1659.9686999999999</v>
      </c>
      <c r="AN61" s="4">
        <v>1383.3637000000001</v>
      </c>
      <c r="AO61" s="4">
        <v>1383.3637000000001</v>
      </c>
      <c r="AP61" s="4">
        <v>1050.5345</v>
      </c>
      <c r="AQ61" s="4">
        <v>1050.5345</v>
      </c>
      <c r="AR61" s="4">
        <v>1050.5345</v>
      </c>
      <c r="AS61" s="4">
        <v>1050.5345</v>
      </c>
      <c r="AT61" s="4">
        <v>1050.5345</v>
      </c>
      <c r="AU61" s="4">
        <v>1050.5345</v>
      </c>
      <c r="AV61" s="4">
        <v>338.92579999999998</v>
      </c>
      <c r="AW61" s="4">
        <v>338.92579999999998</v>
      </c>
      <c r="AX61" s="4">
        <v>338.92579999999998</v>
      </c>
      <c r="AY61" s="4">
        <v>439.58019999999999</v>
      </c>
      <c r="AZ61" s="4">
        <v>399.04179999999997</v>
      </c>
      <c r="BA61" s="4">
        <v>413.19299999999998</v>
      </c>
    </row>
    <row r="62" spans="1:53" x14ac:dyDescent="0.35">
      <c r="A62" s="16">
        <v>714</v>
      </c>
      <c r="B62" t="s">
        <v>104</v>
      </c>
      <c r="C62" t="s">
        <v>68</v>
      </c>
      <c r="D62" s="4">
        <v>416808.13919999998</v>
      </c>
      <c r="E62" s="4">
        <v>426760.08860000002</v>
      </c>
      <c r="F62" s="4">
        <v>395797.54240000003</v>
      </c>
      <c r="G62" s="4">
        <v>421481.52279999998</v>
      </c>
      <c r="H62" s="4">
        <v>449572.69239999994</v>
      </c>
      <c r="I62" s="4">
        <v>464421.39119999995</v>
      </c>
      <c r="J62" s="4">
        <v>497257.57119999995</v>
      </c>
      <c r="K62" s="4">
        <v>504269.12119999994</v>
      </c>
      <c r="L62" s="4">
        <v>523658.79279999994</v>
      </c>
      <c r="M62" s="4">
        <v>547308.49679999996</v>
      </c>
      <c r="N62" s="4">
        <v>585507.42119999998</v>
      </c>
      <c r="O62" s="4">
        <v>580211.77240000002</v>
      </c>
      <c r="P62" s="4">
        <v>577572.20039999997</v>
      </c>
      <c r="Q62" s="4">
        <v>478623.29319999996</v>
      </c>
      <c r="R62" s="4">
        <v>549660.43079999997</v>
      </c>
      <c r="S62" s="4">
        <v>492470.94</v>
      </c>
      <c r="T62" s="4">
        <v>497113.02429999999</v>
      </c>
      <c r="U62" s="4">
        <v>541174.96880000003</v>
      </c>
      <c r="V62" s="4">
        <v>560737.02890000003</v>
      </c>
      <c r="W62" s="4">
        <v>570293.33490000002</v>
      </c>
      <c r="X62" s="4">
        <v>579281.5033000001</v>
      </c>
      <c r="Y62" s="4">
        <v>586942.99609999999</v>
      </c>
      <c r="Z62" s="4">
        <v>615763.41310000001</v>
      </c>
      <c r="AA62" s="4">
        <v>567501.50589999999</v>
      </c>
      <c r="AB62" s="4">
        <v>568834.31410000008</v>
      </c>
      <c r="AC62" s="4">
        <v>589522.15269999998</v>
      </c>
      <c r="AD62" s="4">
        <v>621770.68400000001</v>
      </c>
      <c r="AE62" s="4">
        <v>649972.20140000002</v>
      </c>
      <c r="AF62" s="4">
        <v>612947.86860000005</v>
      </c>
      <c r="AG62" s="4">
        <v>618463.37780000002</v>
      </c>
      <c r="AH62" s="4">
        <v>614909.89560000005</v>
      </c>
      <c r="AI62" s="4">
        <v>592017.84699999995</v>
      </c>
      <c r="AJ62" s="4">
        <v>598091.10939999996</v>
      </c>
      <c r="AK62" s="4">
        <v>585038.8922</v>
      </c>
      <c r="AL62" s="4">
        <v>581041.58440000005</v>
      </c>
      <c r="AM62" s="4">
        <v>581114.57520000008</v>
      </c>
      <c r="AN62" s="4">
        <v>574150.4693</v>
      </c>
      <c r="AO62" s="4">
        <v>581371.34119999991</v>
      </c>
      <c r="AP62" s="4">
        <v>589458.62150000001</v>
      </c>
      <c r="AQ62" s="4">
        <v>582156.9497</v>
      </c>
      <c r="AR62" s="4">
        <v>598270.71649999998</v>
      </c>
      <c r="AS62" s="4">
        <v>505424.75809999998</v>
      </c>
      <c r="AT62" s="4">
        <v>490060.61539999995</v>
      </c>
      <c r="AU62" s="4">
        <v>491555.21430000005</v>
      </c>
      <c r="AV62" s="4">
        <v>482184.76230000006</v>
      </c>
      <c r="AW62" s="4">
        <v>481346.18800000002</v>
      </c>
      <c r="AX62" s="4">
        <v>469812.81299999997</v>
      </c>
      <c r="AY62" s="4">
        <v>462376.41839999997</v>
      </c>
      <c r="AZ62" s="4">
        <v>430038.83479999995</v>
      </c>
      <c r="BA62" s="4">
        <v>459586.29630000005</v>
      </c>
    </row>
    <row r="63" spans="1:53" x14ac:dyDescent="0.35">
      <c r="A63" s="16">
        <v>171</v>
      </c>
      <c r="B63" t="s">
        <v>105</v>
      </c>
      <c r="C63" t="s">
        <v>16</v>
      </c>
      <c r="D63" s="4">
        <v>101446.39119999998</v>
      </c>
      <c r="E63" s="4">
        <v>107296.24299999999</v>
      </c>
      <c r="F63" s="4">
        <v>85746.741599999994</v>
      </c>
      <c r="G63" s="4">
        <v>79889.570800000001</v>
      </c>
      <c r="H63" s="4">
        <v>76771.718399999998</v>
      </c>
      <c r="I63" s="4">
        <v>79855.3652</v>
      </c>
      <c r="J63" s="4">
        <v>81608.103199999998</v>
      </c>
      <c r="K63" s="4">
        <v>78292.791199999992</v>
      </c>
      <c r="L63" s="4">
        <v>74890.64959999999</v>
      </c>
      <c r="M63" s="4">
        <v>84631.47159999999</v>
      </c>
      <c r="N63" s="4">
        <v>79112.290399999998</v>
      </c>
      <c r="O63" s="4">
        <v>78618.222799999989</v>
      </c>
      <c r="P63" s="4">
        <v>78208.592799999999</v>
      </c>
      <c r="Q63" s="4">
        <v>74062.539199999999</v>
      </c>
      <c r="R63" s="4">
        <v>92465.75</v>
      </c>
      <c r="S63" s="4">
        <v>80497.975999999995</v>
      </c>
      <c r="T63" s="4">
        <v>77445.632100000003</v>
      </c>
      <c r="U63" s="4">
        <v>82912.502300000007</v>
      </c>
      <c r="V63" s="4">
        <v>83199.8272</v>
      </c>
      <c r="W63" s="4">
        <v>79962.817999999999</v>
      </c>
      <c r="X63" s="4">
        <v>79228.291700000002</v>
      </c>
      <c r="Y63" s="4">
        <v>79317.323600000003</v>
      </c>
      <c r="Z63" s="4">
        <v>80122.094700000001</v>
      </c>
      <c r="AA63" s="4">
        <v>81296.109500000006</v>
      </c>
      <c r="AB63" s="4">
        <v>82153.109399999987</v>
      </c>
      <c r="AC63" s="4">
        <v>88321.416700000002</v>
      </c>
      <c r="AD63" s="4">
        <v>86334.048899999994</v>
      </c>
      <c r="AE63" s="4">
        <v>112155.13640000002</v>
      </c>
      <c r="AF63" s="4">
        <v>97810.073200000013</v>
      </c>
      <c r="AG63" s="4">
        <v>94015.798500000004</v>
      </c>
      <c r="AH63" s="4">
        <v>96924.656300000002</v>
      </c>
      <c r="AI63" s="4">
        <v>108785.9936</v>
      </c>
      <c r="AJ63" s="4">
        <v>109136.09640000001</v>
      </c>
      <c r="AK63" s="4">
        <v>105871.4117</v>
      </c>
      <c r="AL63" s="4">
        <v>105692.0809</v>
      </c>
      <c r="AM63" s="4">
        <v>103401.7702</v>
      </c>
      <c r="AN63" s="4">
        <v>101545.3095</v>
      </c>
      <c r="AO63" s="4">
        <v>98366.412700000001</v>
      </c>
      <c r="AP63" s="4">
        <v>95319.759699999995</v>
      </c>
      <c r="AQ63" s="4">
        <v>100275.4029</v>
      </c>
      <c r="AR63" s="4">
        <v>110632.0695</v>
      </c>
      <c r="AS63" s="4">
        <v>99446.718699999998</v>
      </c>
      <c r="AT63" s="4">
        <v>98495.4663</v>
      </c>
      <c r="AU63" s="4">
        <v>98292.047399999996</v>
      </c>
      <c r="AV63" s="4">
        <v>95006.075600000011</v>
      </c>
      <c r="AW63" s="4">
        <v>101994.96699999999</v>
      </c>
      <c r="AX63" s="4">
        <v>98461.535600000003</v>
      </c>
      <c r="AY63" s="4">
        <v>95488.420199999993</v>
      </c>
      <c r="AZ63" s="4">
        <v>94463.213799999998</v>
      </c>
      <c r="BA63" s="4">
        <v>90667.569099999993</v>
      </c>
    </row>
    <row r="64" spans="1:53" x14ac:dyDescent="0.35">
      <c r="A64" s="16">
        <v>283</v>
      </c>
      <c r="B64" t="s">
        <v>105</v>
      </c>
      <c r="C64" t="s">
        <v>27</v>
      </c>
      <c r="D64" s="4">
        <v>112234.72619999999</v>
      </c>
      <c r="E64" s="4">
        <v>119827.29300000001</v>
      </c>
      <c r="F64" s="4">
        <v>105507.17319999999</v>
      </c>
      <c r="G64" s="4">
        <v>114724.38639999999</v>
      </c>
      <c r="H64" s="4">
        <v>118195.0588</v>
      </c>
      <c r="I64" s="4">
        <v>115981.3824</v>
      </c>
      <c r="J64" s="4">
        <v>115009.75199999999</v>
      </c>
      <c r="K64" s="4">
        <v>112698.1232</v>
      </c>
      <c r="L64" s="4">
        <v>113347.91</v>
      </c>
      <c r="M64" s="4">
        <v>116014.27239999999</v>
      </c>
      <c r="N64" s="4">
        <v>117671.68919999999</v>
      </c>
      <c r="O64" s="4">
        <v>120705.10399999999</v>
      </c>
      <c r="P64" s="4">
        <v>123006.208</v>
      </c>
      <c r="Q64" s="4">
        <v>118207.37759999998</v>
      </c>
      <c r="R64" s="4">
        <v>131115.56640000001</v>
      </c>
      <c r="S64" s="4">
        <v>112803.73</v>
      </c>
      <c r="T64" s="4">
        <v>106336.33289999999</v>
      </c>
      <c r="U64" s="4">
        <v>117897.8965</v>
      </c>
      <c r="V64" s="4">
        <v>120744.9385</v>
      </c>
      <c r="W64" s="4">
        <v>125232.59789999999</v>
      </c>
      <c r="X64" s="4">
        <v>116309.2218</v>
      </c>
      <c r="Y64" s="4">
        <v>118028.0319</v>
      </c>
      <c r="Z64" s="4">
        <v>125112.29569999999</v>
      </c>
      <c r="AA64" s="4">
        <v>127222.22020000001</v>
      </c>
      <c r="AB64" s="4">
        <v>127107.4026</v>
      </c>
      <c r="AC64" s="4">
        <v>125680.08789999998</v>
      </c>
      <c r="AD64" s="4">
        <v>126996.53550000001</v>
      </c>
      <c r="AE64" s="4">
        <v>137935.29129999998</v>
      </c>
      <c r="AF64" s="4">
        <v>127098.0961</v>
      </c>
      <c r="AG64" s="4">
        <v>129591.5465</v>
      </c>
      <c r="AH64" s="4">
        <v>129888.2023</v>
      </c>
      <c r="AI64" s="4">
        <v>128813.01509999999</v>
      </c>
      <c r="AJ64" s="4">
        <v>131565.69940000001</v>
      </c>
      <c r="AK64" s="4">
        <v>131302.46120000002</v>
      </c>
      <c r="AL64" s="4">
        <v>133713.1875</v>
      </c>
      <c r="AM64" s="4">
        <v>142153.96130000002</v>
      </c>
      <c r="AN64" s="4">
        <v>139839.21850000002</v>
      </c>
      <c r="AO64" s="4">
        <v>142793.6122</v>
      </c>
      <c r="AP64" s="4">
        <v>144604.0937</v>
      </c>
      <c r="AQ64" s="4">
        <v>153735.92139999999</v>
      </c>
      <c r="AR64" s="4">
        <v>158829.79999999999</v>
      </c>
      <c r="AS64" s="4">
        <v>129466.0864</v>
      </c>
      <c r="AT64" s="4">
        <v>128949.40429999999</v>
      </c>
      <c r="AU64" s="4">
        <v>128868.36280000002</v>
      </c>
      <c r="AV64" s="4">
        <v>128793.35260000001</v>
      </c>
      <c r="AW64" s="4">
        <v>130128.47029999999</v>
      </c>
      <c r="AX64" s="4">
        <v>126581.8377</v>
      </c>
      <c r="AY64" s="4">
        <v>129059.80499999999</v>
      </c>
      <c r="AZ64" s="4">
        <v>128303.12339999998</v>
      </c>
      <c r="BA64" s="4">
        <v>128418.2482</v>
      </c>
    </row>
    <row r="65" spans="1:53" x14ac:dyDescent="0.35">
      <c r="A65" s="16">
        <v>291</v>
      </c>
      <c r="B65" t="s">
        <v>105</v>
      </c>
      <c r="C65" t="s">
        <v>29</v>
      </c>
      <c r="D65" s="4">
        <v>47114.307799999995</v>
      </c>
      <c r="E65" s="4">
        <v>43962.847800000003</v>
      </c>
      <c r="F65" s="4">
        <v>38563.345600000001</v>
      </c>
      <c r="G65" s="4">
        <v>39229.039199999999</v>
      </c>
      <c r="H65" s="4">
        <v>39188.733999999997</v>
      </c>
      <c r="I65" s="4">
        <v>39492.039600000004</v>
      </c>
      <c r="J65" s="4">
        <v>42487.0628</v>
      </c>
      <c r="K65" s="4">
        <v>40320.15</v>
      </c>
      <c r="L65" s="4">
        <v>37916.309600000001</v>
      </c>
      <c r="M65" s="4">
        <v>43712.962799999994</v>
      </c>
      <c r="N65" s="4">
        <v>41066.453999999998</v>
      </c>
      <c r="O65" s="4">
        <v>40337.8508</v>
      </c>
      <c r="P65" s="4">
        <v>40435.803199999995</v>
      </c>
      <c r="Q65" s="4">
        <v>38885.308799999999</v>
      </c>
      <c r="R65" s="4">
        <v>42834.6204</v>
      </c>
      <c r="S65" s="4">
        <v>39009.453600000001</v>
      </c>
      <c r="T65" s="4">
        <v>39828.030899999998</v>
      </c>
      <c r="U65" s="4">
        <v>47520.3223</v>
      </c>
      <c r="V65" s="4">
        <v>47981.9709</v>
      </c>
      <c r="W65" s="4">
        <v>51422.628400000001</v>
      </c>
      <c r="X65" s="4">
        <v>51118.245200000005</v>
      </c>
      <c r="Y65" s="4">
        <v>53605.132700000002</v>
      </c>
      <c r="Z65" s="4">
        <v>57492.100699999995</v>
      </c>
      <c r="AA65" s="4">
        <v>55537.948499999999</v>
      </c>
      <c r="AB65" s="4">
        <v>57462.438199999997</v>
      </c>
      <c r="AC65" s="4">
        <v>58737.644799999995</v>
      </c>
      <c r="AD65" s="4">
        <v>60415.7353</v>
      </c>
      <c r="AE65" s="4">
        <v>68576.011400000003</v>
      </c>
      <c r="AF65" s="4">
        <v>63101.919400000006</v>
      </c>
      <c r="AG65" s="4">
        <v>63891.385999999999</v>
      </c>
      <c r="AH65" s="4">
        <v>61671.408900000009</v>
      </c>
      <c r="AI65" s="4">
        <v>57317.2166</v>
      </c>
      <c r="AJ65" s="4">
        <v>61808.714200000002</v>
      </c>
      <c r="AK65" s="4">
        <v>57870.660100000001</v>
      </c>
      <c r="AL65" s="4">
        <v>60080.467100000009</v>
      </c>
      <c r="AM65" s="4">
        <v>61332.212400000004</v>
      </c>
      <c r="AN65" s="4">
        <v>60192.443299999999</v>
      </c>
      <c r="AO65" s="4">
        <v>61105.308799999999</v>
      </c>
      <c r="AP65" s="4">
        <v>58196.6774</v>
      </c>
      <c r="AQ65" s="4">
        <v>57073.775599999994</v>
      </c>
      <c r="AR65" s="4">
        <v>60672.549400000004</v>
      </c>
      <c r="AS65" s="4">
        <v>49637.416200000007</v>
      </c>
      <c r="AT65" s="4">
        <v>49950.875499999995</v>
      </c>
      <c r="AU65" s="4">
        <v>47414.582699999999</v>
      </c>
      <c r="AV65" s="4">
        <v>51669.347600000001</v>
      </c>
      <c r="AW65" s="4">
        <v>53431.156499999997</v>
      </c>
      <c r="AX65" s="4">
        <v>54616.287899999996</v>
      </c>
      <c r="AY65" s="4">
        <v>54275.854800000001</v>
      </c>
      <c r="AZ65" s="4">
        <v>57060.580400000006</v>
      </c>
      <c r="BA65" s="4">
        <v>55263.834000000003</v>
      </c>
    </row>
    <row r="66" spans="1:53" x14ac:dyDescent="0.35">
      <c r="A66" s="16">
        <v>432</v>
      </c>
      <c r="B66" t="s">
        <v>105</v>
      </c>
      <c r="C66" t="s">
        <v>39</v>
      </c>
      <c r="D66" s="4">
        <v>58541.697399999997</v>
      </c>
      <c r="E66" s="4">
        <v>59015.672200000001</v>
      </c>
      <c r="F66" s="4">
        <v>53484.761200000001</v>
      </c>
      <c r="G66" s="4">
        <v>54768.188800000004</v>
      </c>
      <c r="H66" s="4">
        <v>56976.483200000002</v>
      </c>
      <c r="I66" s="4">
        <v>56381.353600000002</v>
      </c>
      <c r="J66" s="4">
        <v>57471.387999999999</v>
      </c>
      <c r="K66" s="4">
        <v>53762.950799999999</v>
      </c>
      <c r="L66" s="4">
        <v>56605.603599999995</v>
      </c>
      <c r="M66" s="4">
        <v>62794.784</v>
      </c>
      <c r="N66" s="4">
        <v>65233.547599999998</v>
      </c>
      <c r="O66" s="4">
        <v>66935.694799999997</v>
      </c>
      <c r="P66" s="4">
        <v>69354.724400000006</v>
      </c>
      <c r="Q66" s="4">
        <v>65393.811599999994</v>
      </c>
      <c r="R66" s="4">
        <v>70680.49040000001</v>
      </c>
      <c r="S66" s="4">
        <v>60036.808000000005</v>
      </c>
      <c r="T66" s="4">
        <v>59294.081699999995</v>
      </c>
      <c r="U66" s="4">
        <v>66146.115300000005</v>
      </c>
      <c r="V66" s="4">
        <v>69139.058300000004</v>
      </c>
      <c r="W66" s="4">
        <v>68882.228199999998</v>
      </c>
      <c r="X66" s="4">
        <v>66712.255100000009</v>
      </c>
      <c r="Y66" s="4">
        <v>65819.367800000007</v>
      </c>
      <c r="Z66" s="4">
        <v>69256.418799999999</v>
      </c>
      <c r="AA66" s="4">
        <v>67259.747899999988</v>
      </c>
      <c r="AB66" s="4">
        <v>71194.549599999998</v>
      </c>
      <c r="AC66" s="4">
        <v>72201.563699999999</v>
      </c>
      <c r="AD66" s="4">
        <v>75488.213300000003</v>
      </c>
      <c r="AE66" s="4">
        <v>82858.85990000001</v>
      </c>
      <c r="AF66" s="4">
        <v>77880.390299999999</v>
      </c>
      <c r="AG66" s="4">
        <v>79657.778999999995</v>
      </c>
      <c r="AH66" s="4">
        <v>84960.717499999999</v>
      </c>
      <c r="AI66" s="4">
        <v>81624.840899999996</v>
      </c>
      <c r="AJ66" s="4">
        <v>81974.348400000003</v>
      </c>
      <c r="AK66" s="4">
        <v>79266.488100000002</v>
      </c>
      <c r="AL66" s="4">
        <v>80991.953099999999</v>
      </c>
      <c r="AM66" s="4">
        <v>82837.828600000008</v>
      </c>
      <c r="AN66" s="4">
        <v>81750.483999999997</v>
      </c>
      <c r="AO66" s="4">
        <v>80338.756599999993</v>
      </c>
      <c r="AP66" s="4">
        <v>83371.005300000004</v>
      </c>
      <c r="AQ66" s="4">
        <v>83145.016999999993</v>
      </c>
      <c r="AR66" s="4">
        <v>86320.788100000005</v>
      </c>
      <c r="AS66" s="4">
        <v>72117.092100000009</v>
      </c>
      <c r="AT66" s="4">
        <v>75361.856799999994</v>
      </c>
      <c r="AU66" s="4">
        <v>73555.915399999998</v>
      </c>
      <c r="AV66" s="4">
        <v>72087.183000000005</v>
      </c>
      <c r="AW66" s="4">
        <v>73547.173299999995</v>
      </c>
      <c r="AX66" s="4">
        <v>75477.203399999999</v>
      </c>
      <c r="AY66" s="4">
        <v>77033.072100000005</v>
      </c>
      <c r="AZ66" s="4">
        <v>75912.775899999993</v>
      </c>
      <c r="BA66" s="4">
        <v>72783.378400000001</v>
      </c>
    </row>
    <row r="67" spans="1:53" x14ac:dyDescent="0.35">
      <c r="A67" s="16">
        <v>528</v>
      </c>
      <c r="B67" t="s">
        <v>105</v>
      </c>
      <c r="C67" t="s">
        <v>51</v>
      </c>
      <c r="D67" s="4">
        <v>29742.089999999997</v>
      </c>
      <c r="E67" s="4">
        <v>30436.4876</v>
      </c>
      <c r="F67" s="4">
        <v>27382.3004</v>
      </c>
      <c r="G67" s="4">
        <v>26094.447600000003</v>
      </c>
      <c r="H67" s="4">
        <v>27052.682800000002</v>
      </c>
      <c r="I67" s="4">
        <v>29185.868399999999</v>
      </c>
      <c r="J67" s="4">
        <v>29714.500400000001</v>
      </c>
      <c r="K67" s="4">
        <v>30824.029599999998</v>
      </c>
      <c r="L67" s="4">
        <v>33176.681199999999</v>
      </c>
      <c r="M67" s="4">
        <v>33082.795199999993</v>
      </c>
      <c r="N67" s="4">
        <v>35073.656799999997</v>
      </c>
      <c r="O67" s="4">
        <v>34535.097999999998</v>
      </c>
      <c r="P67" s="4">
        <v>33239.232000000004</v>
      </c>
      <c r="Q67" s="4">
        <v>30714.715199999999</v>
      </c>
      <c r="R67" s="4">
        <v>34526.008399999999</v>
      </c>
      <c r="S67" s="4">
        <v>31218.948799999998</v>
      </c>
      <c r="T67" s="4">
        <v>29976.4463</v>
      </c>
      <c r="U67" s="4">
        <v>29966.595200000003</v>
      </c>
      <c r="V67" s="4">
        <v>31602.525299999998</v>
      </c>
      <c r="W67" s="4">
        <v>30974.081099999999</v>
      </c>
      <c r="X67" s="4">
        <v>31807.824000000001</v>
      </c>
      <c r="Y67" s="4">
        <v>29322.456900000001</v>
      </c>
      <c r="Z67" s="4">
        <v>30857.942000000003</v>
      </c>
      <c r="AA67" s="4">
        <v>32498.033799999997</v>
      </c>
      <c r="AB67" s="4">
        <v>33855.2353</v>
      </c>
      <c r="AC67" s="4">
        <v>32473.358</v>
      </c>
      <c r="AD67" s="4">
        <v>32316.288200000003</v>
      </c>
      <c r="AE67" s="4">
        <v>32088.347800000003</v>
      </c>
      <c r="AF67" s="4">
        <v>28616.001000000004</v>
      </c>
      <c r="AG67" s="4">
        <v>31966.47</v>
      </c>
      <c r="AH67" s="4">
        <v>30438.5717</v>
      </c>
      <c r="AI67" s="4">
        <v>30920.291400000002</v>
      </c>
      <c r="AJ67" s="4">
        <v>31491.359799999998</v>
      </c>
      <c r="AK67" s="4">
        <v>32171.9591</v>
      </c>
      <c r="AL67" s="4">
        <v>32768.678</v>
      </c>
      <c r="AM67" s="4">
        <v>35137.145199999999</v>
      </c>
      <c r="AN67" s="4">
        <v>34946.748999999996</v>
      </c>
      <c r="AO67" s="4">
        <v>39065.070200000002</v>
      </c>
      <c r="AP67" s="4">
        <v>36313.298899999994</v>
      </c>
      <c r="AQ67" s="4">
        <v>34989.539400000001</v>
      </c>
      <c r="AR67" s="4">
        <v>35234.585999999996</v>
      </c>
      <c r="AS67" s="4">
        <v>33927.477599999998</v>
      </c>
      <c r="AT67" s="4">
        <v>34787.916400000002</v>
      </c>
      <c r="AU67" s="4">
        <v>35295.324399999998</v>
      </c>
      <c r="AV67" s="4">
        <v>33459.162499999999</v>
      </c>
      <c r="AW67" s="4">
        <v>33532.3243</v>
      </c>
      <c r="AX67" s="4">
        <v>33328.271200000003</v>
      </c>
      <c r="AY67" s="4">
        <v>33981.428799999994</v>
      </c>
      <c r="AZ67" s="4">
        <v>34979.510299999994</v>
      </c>
      <c r="BA67" s="4">
        <v>35511.209900000002</v>
      </c>
    </row>
    <row r="68" spans="1:53" x14ac:dyDescent="0.35">
      <c r="A68" s="16">
        <v>586</v>
      </c>
      <c r="B68" t="s">
        <v>105</v>
      </c>
      <c r="C68" t="s">
        <v>53</v>
      </c>
      <c r="D68" s="4">
        <v>37523.591</v>
      </c>
      <c r="E68" s="4">
        <v>38466.995800000004</v>
      </c>
      <c r="F68" s="4">
        <v>30841.371599999999</v>
      </c>
      <c r="G68" s="4">
        <v>29633.531199999998</v>
      </c>
      <c r="H68" s="4">
        <v>29708.998799999998</v>
      </c>
      <c r="I68" s="4">
        <v>29519.791599999997</v>
      </c>
      <c r="J68" s="4">
        <v>30268.7268</v>
      </c>
      <c r="K68" s="4">
        <v>31183.188399999999</v>
      </c>
      <c r="L68" s="4">
        <v>29562.967199999999</v>
      </c>
      <c r="M68" s="4">
        <v>31636.950799999999</v>
      </c>
      <c r="N68" s="4">
        <v>31455.876400000001</v>
      </c>
      <c r="O68" s="4">
        <v>33364.214</v>
      </c>
      <c r="P68" s="4">
        <v>31542.347199999997</v>
      </c>
      <c r="Q68" s="4">
        <v>29410.835999999996</v>
      </c>
      <c r="R68" s="4">
        <v>33879.450799999999</v>
      </c>
      <c r="S68" s="4">
        <v>28869.167600000001</v>
      </c>
      <c r="T68" s="4">
        <v>26352.821899999999</v>
      </c>
      <c r="U68" s="4">
        <v>25265.162100000001</v>
      </c>
      <c r="V68" s="4">
        <v>29631.988299999997</v>
      </c>
      <c r="W68" s="4">
        <v>28762.485500000003</v>
      </c>
      <c r="X68" s="4">
        <v>25527.59</v>
      </c>
      <c r="Y68" s="4">
        <v>28112.7961</v>
      </c>
      <c r="Z68" s="4">
        <v>26282.125599999999</v>
      </c>
      <c r="AA68" s="4">
        <v>27181.005700000002</v>
      </c>
      <c r="AB68" s="4">
        <v>29375.636000000002</v>
      </c>
      <c r="AC68" s="4">
        <v>26782.751799999998</v>
      </c>
      <c r="AD68" s="4">
        <v>27384.965</v>
      </c>
      <c r="AE68" s="4">
        <v>30735.991200000004</v>
      </c>
      <c r="AF68" s="4">
        <v>26137.849600000001</v>
      </c>
      <c r="AG68" s="4">
        <v>29441.2376</v>
      </c>
      <c r="AH68" s="4">
        <v>31625.594100000002</v>
      </c>
      <c r="AI68" s="4">
        <v>28883.210799999997</v>
      </c>
      <c r="AJ68" s="4">
        <v>28105.298199999997</v>
      </c>
      <c r="AK68" s="4">
        <v>28067.330699999999</v>
      </c>
      <c r="AL68" s="4">
        <v>30070.695199999998</v>
      </c>
      <c r="AM68" s="4">
        <v>31007.494400000003</v>
      </c>
      <c r="AN68" s="4">
        <v>27976.936900000001</v>
      </c>
      <c r="AO68" s="4">
        <v>29039.1129</v>
      </c>
      <c r="AP68" s="4">
        <v>30315.075499999999</v>
      </c>
      <c r="AQ68" s="4">
        <v>31949.6636</v>
      </c>
      <c r="AR68" s="4">
        <v>36615.027600000001</v>
      </c>
      <c r="AS68" s="4">
        <v>31502.1276</v>
      </c>
      <c r="AT68" s="4">
        <v>35292.933100000002</v>
      </c>
      <c r="AU68" s="4">
        <v>34399.9427</v>
      </c>
      <c r="AV68" s="4">
        <v>27526.5167</v>
      </c>
      <c r="AW68" s="4">
        <v>30126.872499999998</v>
      </c>
      <c r="AX68" s="4">
        <v>30182.659100000004</v>
      </c>
      <c r="AY68" s="4">
        <v>30829.329300000001</v>
      </c>
      <c r="AZ68" s="4">
        <v>28332.8976</v>
      </c>
      <c r="BA68" s="4">
        <v>28199.458599999998</v>
      </c>
    </row>
    <row r="69" spans="1:53" x14ac:dyDescent="0.35">
      <c r="A69" s="16">
        <v>793</v>
      </c>
      <c r="B69" t="s">
        <v>105</v>
      </c>
      <c r="C69" t="s">
        <v>74</v>
      </c>
      <c r="D69" s="4">
        <v>668375.54640000011</v>
      </c>
      <c r="E69" s="4">
        <v>697172.46479999996</v>
      </c>
      <c r="F69" s="4">
        <v>611614.18760000006</v>
      </c>
      <c r="G69" s="4">
        <v>601010.69079999998</v>
      </c>
      <c r="H69" s="4">
        <v>613688.05160000001</v>
      </c>
      <c r="I69" s="4">
        <v>622999.27040000004</v>
      </c>
      <c r="J69" s="4">
        <v>624811.09080000001</v>
      </c>
      <c r="K69" s="4">
        <v>641361.93680000002</v>
      </c>
      <c r="L69" s="4">
        <v>676974.98959999997</v>
      </c>
      <c r="M69" s="4">
        <v>707081.4192</v>
      </c>
      <c r="N69" s="4">
        <v>717335.92320000008</v>
      </c>
      <c r="O69" s="4">
        <v>745173.66040000005</v>
      </c>
      <c r="P69" s="4">
        <v>750565.348</v>
      </c>
      <c r="Q69" s="4">
        <v>730493.71719999996</v>
      </c>
      <c r="R69" s="4">
        <v>828639.74959999998</v>
      </c>
      <c r="S69" s="4">
        <v>733571.62320000003</v>
      </c>
      <c r="T69" s="4">
        <v>708382.80539999995</v>
      </c>
      <c r="U69" s="4">
        <v>750637.63620000007</v>
      </c>
      <c r="V69" s="4">
        <v>753850.98950000003</v>
      </c>
      <c r="W69" s="4">
        <v>757333.26530000009</v>
      </c>
      <c r="X69" s="4">
        <v>744514.13340000005</v>
      </c>
      <c r="Y69" s="4">
        <v>743824.63</v>
      </c>
      <c r="Z69" s="4">
        <v>770968.52679999999</v>
      </c>
      <c r="AA69" s="4">
        <v>797732.96620000002</v>
      </c>
      <c r="AB69" s="4">
        <v>818005.58330000006</v>
      </c>
      <c r="AC69" s="4">
        <v>830438.42170000006</v>
      </c>
      <c r="AD69" s="4">
        <v>865544.72889999999</v>
      </c>
      <c r="AE69" s="4">
        <v>879528.96149999998</v>
      </c>
      <c r="AF69" s="4">
        <v>789074.2855</v>
      </c>
      <c r="AG69" s="4">
        <v>812223.69530000002</v>
      </c>
      <c r="AH69" s="4">
        <v>836251.78899999999</v>
      </c>
      <c r="AI69" s="4">
        <v>813168.39439999987</v>
      </c>
      <c r="AJ69" s="4">
        <v>822461.93660000013</v>
      </c>
      <c r="AK69" s="4">
        <v>820211.95739999996</v>
      </c>
      <c r="AL69" s="4">
        <v>849921.90390000003</v>
      </c>
      <c r="AM69" s="4">
        <v>874066.92260000005</v>
      </c>
      <c r="AN69" s="4">
        <v>845248.99140000006</v>
      </c>
      <c r="AO69" s="4">
        <v>870393.79989999998</v>
      </c>
      <c r="AP69" s="4">
        <v>894555.64529999997</v>
      </c>
      <c r="AQ69" s="4">
        <v>929354.33149999997</v>
      </c>
      <c r="AR69" s="4">
        <v>977939.16460000002</v>
      </c>
      <c r="AS69" s="4">
        <v>858539.61419999995</v>
      </c>
      <c r="AT69" s="4">
        <v>867960.74360000005</v>
      </c>
      <c r="AU69" s="4">
        <v>867882.11169999989</v>
      </c>
      <c r="AV69" s="4">
        <v>860485.18240000005</v>
      </c>
      <c r="AW69" s="4">
        <v>851263.36229999992</v>
      </c>
      <c r="AX69" s="4">
        <v>876640.03409999993</v>
      </c>
      <c r="AY69" s="4">
        <v>885431.37629999989</v>
      </c>
      <c r="AZ69" s="4">
        <v>889695.36670000001</v>
      </c>
      <c r="BA69" s="4">
        <v>897042.4301</v>
      </c>
    </row>
    <row r="70" spans="1:53" x14ac:dyDescent="0.35">
      <c r="A70" s="16">
        <v>796</v>
      </c>
      <c r="B70" t="s">
        <v>105</v>
      </c>
      <c r="C70" t="s">
        <v>75</v>
      </c>
      <c r="D70" s="4">
        <v>120419.45979999998</v>
      </c>
      <c r="E70" s="4">
        <v>121856.33420000001</v>
      </c>
      <c r="F70" s="4">
        <v>103681.23999999999</v>
      </c>
      <c r="G70" s="4">
        <v>108815.07</v>
      </c>
      <c r="H70" s="4">
        <v>116592.41879999998</v>
      </c>
      <c r="I70" s="4">
        <v>108765.6752</v>
      </c>
      <c r="J70" s="4">
        <v>108095.91519999999</v>
      </c>
      <c r="K70" s="4">
        <v>111080.17439999999</v>
      </c>
      <c r="L70" s="4">
        <v>113858.72159999999</v>
      </c>
      <c r="M70" s="4">
        <v>117343.746</v>
      </c>
      <c r="N70" s="4">
        <v>125453.82200000001</v>
      </c>
      <c r="O70" s="4">
        <v>129787.52800000001</v>
      </c>
      <c r="P70" s="4">
        <v>128721.4136</v>
      </c>
      <c r="Q70" s="4">
        <v>126086.50599999999</v>
      </c>
      <c r="R70" s="4">
        <v>142019.8572</v>
      </c>
      <c r="S70" s="4">
        <v>120907.228</v>
      </c>
      <c r="T70" s="4">
        <v>121034.8627</v>
      </c>
      <c r="U70" s="4">
        <v>119956.95880000001</v>
      </c>
      <c r="V70" s="4">
        <v>124942.70800000001</v>
      </c>
      <c r="W70" s="4">
        <v>126116.00489999999</v>
      </c>
      <c r="X70" s="4">
        <v>125414.3898</v>
      </c>
      <c r="Y70" s="4">
        <v>123994.5224</v>
      </c>
      <c r="Z70" s="4">
        <v>128722.1649</v>
      </c>
      <c r="AA70" s="4">
        <v>129461.4804</v>
      </c>
      <c r="AB70" s="4">
        <v>134440.27370000002</v>
      </c>
      <c r="AC70" s="4">
        <v>138210.53419999999</v>
      </c>
      <c r="AD70" s="4">
        <v>139839.89980000001</v>
      </c>
      <c r="AE70" s="4">
        <v>139302.87800000003</v>
      </c>
      <c r="AF70" s="4">
        <v>123387.46680000001</v>
      </c>
      <c r="AG70" s="4">
        <v>127133.31160000002</v>
      </c>
      <c r="AH70" s="4">
        <v>131307.37460000001</v>
      </c>
      <c r="AI70" s="4">
        <v>126189.89050000001</v>
      </c>
      <c r="AJ70" s="4">
        <v>129003.9705</v>
      </c>
      <c r="AK70" s="4">
        <v>131726.32820000002</v>
      </c>
      <c r="AL70" s="4">
        <v>133794.36739999999</v>
      </c>
      <c r="AM70" s="4">
        <v>140130.48200000002</v>
      </c>
      <c r="AN70" s="4">
        <v>138259.54830000002</v>
      </c>
      <c r="AO70" s="4">
        <v>139281.45559999999</v>
      </c>
      <c r="AP70" s="4">
        <v>142069.06420000002</v>
      </c>
      <c r="AQ70" s="4">
        <v>148828.24589999998</v>
      </c>
      <c r="AR70" s="4">
        <v>158691.14480000001</v>
      </c>
      <c r="AS70" s="4">
        <v>139162.37839999999</v>
      </c>
      <c r="AT70" s="4">
        <v>147708.77729999999</v>
      </c>
      <c r="AU70" s="4">
        <v>147923.49309999999</v>
      </c>
      <c r="AV70" s="4">
        <v>149864.88450000001</v>
      </c>
      <c r="AW70" s="4">
        <v>147549.74069999999</v>
      </c>
      <c r="AX70" s="4">
        <v>151435.14199999999</v>
      </c>
      <c r="AY70" s="4">
        <v>154567.9044</v>
      </c>
      <c r="AZ70" s="4">
        <v>155642.71239999999</v>
      </c>
      <c r="BA70" s="4">
        <v>164837.272</v>
      </c>
    </row>
    <row r="71" spans="1:53" x14ac:dyDescent="0.35">
      <c r="A71" s="16">
        <v>557</v>
      </c>
      <c r="B71" t="s">
        <v>106</v>
      </c>
      <c r="C71" t="s">
        <v>52</v>
      </c>
      <c r="D71" s="4">
        <v>29690.060400000002</v>
      </c>
      <c r="E71" s="4">
        <v>30884.146799999999</v>
      </c>
      <c r="F71" s="4">
        <v>26425.261199999997</v>
      </c>
      <c r="G71" s="4">
        <v>25257.726000000002</v>
      </c>
      <c r="H71" s="4">
        <v>25775.474399999999</v>
      </c>
      <c r="I71" s="4">
        <v>28619.323199999999</v>
      </c>
      <c r="J71" s="4">
        <v>28091.169600000001</v>
      </c>
      <c r="K71" s="4">
        <v>26116.573599999996</v>
      </c>
      <c r="L71" s="4">
        <v>26845.535599999999</v>
      </c>
      <c r="M71" s="4">
        <v>29139.941999999999</v>
      </c>
      <c r="N71" s="4">
        <v>32311.614399999999</v>
      </c>
      <c r="O71" s="4">
        <v>33719.904399999999</v>
      </c>
      <c r="P71" s="4">
        <v>32412.556799999998</v>
      </c>
      <c r="Q71" s="4">
        <v>27913.922399999999</v>
      </c>
      <c r="R71" s="4">
        <v>37594.824800000002</v>
      </c>
      <c r="S71" s="4">
        <v>35463.313600000001</v>
      </c>
      <c r="T71" s="4">
        <v>31800.515699999996</v>
      </c>
      <c r="U71" s="4">
        <v>36117.164000000004</v>
      </c>
      <c r="V71" s="4">
        <v>34344.162500000006</v>
      </c>
      <c r="W71" s="4">
        <v>31367.409100000004</v>
      </c>
      <c r="X71" s="4">
        <v>32621.121200000001</v>
      </c>
      <c r="Y71" s="4">
        <v>35967.618000000002</v>
      </c>
      <c r="Z71" s="4">
        <v>34620.787899999996</v>
      </c>
      <c r="AA71" s="4">
        <v>36603.055899999999</v>
      </c>
      <c r="AB71" s="4">
        <v>35936.026899999997</v>
      </c>
      <c r="AC71" s="4">
        <v>36756.583500000001</v>
      </c>
      <c r="AD71" s="4">
        <v>37651.743199999997</v>
      </c>
      <c r="AE71" s="4">
        <v>43523.410300000003</v>
      </c>
      <c r="AF71" s="4">
        <v>39689.871500000001</v>
      </c>
      <c r="AG71" s="4">
        <v>36570.200899999996</v>
      </c>
      <c r="AH71" s="4">
        <v>37969.5167</v>
      </c>
      <c r="AI71" s="4">
        <v>39044.798000000003</v>
      </c>
      <c r="AJ71" s="4">
        <v>40475.123</v>
      </c>
      <c r="AK71" s="4">
        <v>40283.740099999995</v>
      </c>
      <c r="AL71" s="4">
        <v>38188.364699999998</v>
      </c>
      <c r="AM71" s="4">
        <v>39360.326200000003</v>
      </c>
      <c r="AN71" s="4">
        <v>40400.3799</v>
      </c>
      <c r="AO71" s="4">
        <v>38592.905100000004</v>
      </c>
      <c r="AP71" s="4">
        <v>36932.990099999995</v>
      </c>
      <c r="AQ71" s="4">
        <v>36769.031499999997</v>
      </c>
      <c r="AR71" s="4">
        <v>38459.4234</v>
      </c>
      <c r="AS71" s="4">
        <v>32758.330600000001</v>
      </c>
      <c r="AT71" s="4">
        <v>33582.272499999999</v>
      </c>
      <c r="AU71" s="4">
        <v>33499.091</v>
      </c>
      <c r="AV71" s="4">
        <v>36064.516099999993</v>
      </c>
      <c r="AW71" s="4">
        <v>38752.473700000002</v>
      </c>
      <c r="AX71" s="4">
        <v>35124.919699999999</v>
      </c>
      <c r="AY71" s="4">
        <v>30705.097300000001</v>
      </c>
      <c r="AZ71" s="4">
        <v>31481.034499999994</v>
      </c>
      <c r="BA71" s="4">
        <v>34784.157899999998</v>
      </c>
    </row>
    <row r="72" spans="1:53" x14ac:dyDescent="0.35">
      <c r="A72" s="16">
        <v>824</v>
      </c>
      <c r="B72" t="s">
        <v>106</v>
      </c>
      <c r="C72" t="s">
        <v>77</v>
      </c>
      <c r="D72" s="4">
        <v>81214.152799999996</v>
      </c>
      <c r="E72" s="4">
        <v>85858.220799999996</v>
      </c>
      <c r="F72" s="4">
        <v>71816.929600000003</v>
      </c>
      <c r="G72" s="4">
        <v>70623.441200000001</v>
      </c>
      <c r="H72" s="4">
        <v>73194.004000000001</v>
      </c>
      <c r="I72" s="4">
        <v>74514.507599999997</v>
      </c>
      <c r="J72" s="4">
        <v>77616.453200000004</v>
      </c>
      <c r="K72" s="4">
        <v>76023.500800000009</v>
      </c>
      <c r="L72" s="4">
        <v>78237.535999999993</v>
      </c>
      <c r="M72" s="4">
        <v>79979.390400000004</v>
      </c>
      <c r="N72" s="4">
        <v>85563.275200000004</v>
      </c>
      <c r="O72" s="4">
        <v>87872.870800000004</v>
      </c>
      <c r="P72" s="4">
        <v>93166.725600000005</v>
      </c>
      <c r="Q72" s="4">
        <v>87382.152000000002</v>
      </c>
      <c r="R72" s="4">
        <v>94155.339200000002</v>
      </c>
      <c r="S72" s="4">
        <v>87308.119600000005</v>
      </c>
      <c r="T72" s="4">
        <v>86585.604800000001</v>
      </c>
      <c r="U72" s="4">
        <v>88888.024899999989</v>
      </c>
      <c r="V72" s="4">
        <v>89305.342100000009</v>
      </c>
      <c r="W72" s="4">
        <v>86225.526599999997</v>
      </c>
      <c r="X72" s="4">
        <v>86145.137300000002</v>
      </c>
      <c r="Y72" s="4">
        <v>92328.460300000006</v>
      </c>
      <c r="Z72" s="4">
        <v>98684.631800000003</v>
      </c>
      <c r="AA72" s="4">
        <v>92362.476599999995</v>
      </c>
      <c r="AB72" s="4">
        <v>100790.1946</v>
      </c>
      <c r="AC72" s="4">
        <v>97614.763500000001</v>
      </c>
      <c r="AD72" s="4">
        <v>93508.931800000006</v>
      </c>
      <c r="AE72" s="4">
        <v>95545.21100000001</v>
      </c>
      <c r="AF72" s="4">
        <v>93659.956200000001</v>
      </c>
      <c r="AG72" s="4">
        <v>92168.390299999999</v>
      </c>
      <c r="AH72" s="4">
        <v>89142.849500000011</v>
      </c>
      <c r="AI72" s="4">
        <v>89340.368900000001</v>
      </c>
      <c r="AJ72" s="4">
        <v>92225.962899999999</v>
      </c>
      <c r="AK72" s="4">
        <v>93042.579200000007</v>
      </c>
      <c r="AL72" s="4">
        <v>93797.256600000008</v>
      </c>
      <c r="AM72" s="4">
        <v>93679.705099999992</v>
      </c>
      <c r="AN72" s="4">
        <v>96636.390100000004</v>
      </c>
      <c r="AO72" s="4">
        <v>97787.689599999998</v>
      </c>
      <c r="AP72" s="4">
        <v>98212.494099999996</v>
      </c>
      <c r="AQ72" s="4">
        <v>98003.969299999997</v>
      </c>
      <c r="AR72" s="4">
        <v>112772.8438</v>
      </c>
      <c r="AS72" s="4">
        <v>74838.833400000003</v>
      </c>
      <c r="AT72" s="4">
        <v>80108.914300000004</v>
      </c>
      <c r="AU72" s="4">
        <v>78502.168700000009</v>
      </c>
      <c r="AV72" s="4">
        <v>75558.846400000009</v>
      </c>
      <c r="AW72" s="4">
        <v>76417.035200000013</v>
      </c>
      <c r="AX72" s="4">
        <v>74580.423500000004</v>
      </c>
      <c r="AY72" s="4">
        <v>77699.276400000002</v>
      </c>
      <c r="AZ72" s="4">
        <v>76892.625200000009</v>
      </c>
      <c r="BA72" s="4">
        <v>82541.223100000003</v>
      </c>
    </row>
    <row r="73" spans="1:53" x14ac:dyDescent="0.35">
      <c r="A73" s="17">
        <v>857</v>
      </c>
      <c r="B73" t="s">
        <v>106</v>
      </c>
      <c r="C73" t="s">
        <v>79</v>
      </c>
      <c r="D73" s="4">
        <v>83308.640400000004</v>
      </c>
      <c r="E73" s="4">
        <v>90339.992599999998</v>
      </c>
      <c r="F73" s="4">
        <v>85093.247199999998</v>
      </c>
      <c r="G73" s="4">
        <v>81398.444399999993</v>
      </c>
      <c r="H73" s="4">
        <v>84643.790399999998</v>
      </c>
      <c r="I73" s="4">
        <v>91389.589200000002</v>
      </c>
      <c r="J73" s="4">
        <v>96362.317999999999</v>
      </c>
      <c r="K73" s="4">
        <v>91414.34639999998</v>
      </c>
      <c r="L73" s="4">
        <v>92058.870800000004</v>
      </c>
      <c r="M73" s="4">
        <v>101070.2524</v>
      </c>
      <c r="N73" s="4">
        <v>93801.323199999999</v>
      </c>
      <c r="O73" s="4">
        <v>101000.0472</v>
      </c>
      <c r="P73" s="4">
        <v>101648.75760000001</v>
      </c>
      <c r="Q73" s="4">
        <v>94950.200799999991</v>
      </c>
      <c r="R73" s="4">
        <v>113446.2212</v>
      </c>
      <c r="S73" s="4">
        <v>99977.228000000003</v>
      </c>
      <c r="T73" s="4">
        <v>92693.907499999987</v>
      </c>
      <c r="U73" s="4">
        <v>95633.787299999996</v>
      </c>
      <c r="V73" s="4">
        <v>94158.210400000011</v>
      </c>
      <c r="W73" s="4">
        <v>91769.655800000008</v>
      </c>
      <c r="X73" s="4">
        <v>95140.696299999996</v>
      </c>
      <c r="Y73" s="4">
        <v>95334.915200000003</v>
      </c>
      <c r="Z73" s="4">
        <v>104343.0312</v>
      </c>
      <c r="AA73" s="4">
        <v>102807.90059999999</v>
      </c>
      <c r="AB73" s="4">
        <v>102318.224</v>
      </c>
      <c r="AC73" s="4">
        <v>104722.40530000001</v>
      </c>
      <c r="AD73" s="4">
        <v>103915.5802</v>
      </c>
      <c r="AE73" s="4">
        <v>121761.86900000001</v>
      </c>
      <c r="AF73" s="4">
        <v>105883.89260000001</v>
      </c>
      <c r="AG73" s="4">
        <v>113481.2313</v>
      </c>
      <c r="AH73" s="4">
        <v>113934.92200000001</v>
      </c>
      <c r="AI73" s="4">
        <v>111174.59179999999</v>
      </c>
      <c r="AJ73" s="4">
        <v>111953.9509</v>
      </c>
      <c r="AK73" s="4">
        <v>112020.6471</v>
      </c>
      <c r="AL73" s="4">
        <v>115603.31040000002</v>
      </c>
      <c r="AM73" s="4">
        <v>117212.31360000001</v>
      </c>
      <c r="AN73" s="4">
        <v>114501.3242</v>
      </c>
      <c r="AO73" s="4">
        <v>114647.43600000002</v>
      </c>
      <c r="AP73" s="4">
        <v>111668.70229999999</v>
      </c>
      <c r="AQ73" s="4">
        <v>109734.284</v>
      </c>
      <c r="AR73" s="4">
        <v>120053.15699999999</v>
      </c>
      <c r="AS73" s="4">
        <v>97664.993799999997</v>
      </c>
      <c r="AT73" s="4">
        <v>98114.627500000002</v>
      </c>
      <c r="AU73" s="4">
        <v>92472.128100000002</v>
      </c>
      <c r="AV73" s="4">
        <v>92317.659500000009</v>
      </c>
      <c r="AW73" s="4">
        <v>94356.243099999992</v>
      </c>
      <c r="AX73" s="4">
        <v>95308.928799999994</v>
      </c>
      <c r="AY73" s="4">
        <v>94568.376399999994</v>
      </c>
      <c r="AZ73" s="4">
        <v>100585.2589</v>
      </c>
      <c r="BA73" s="4">
        <v>101402.526</v>
      </c>
    </row>
    <row r="74" spans="1:53" x14ac:dyDescent="0.35">
      <c r="A74" s="16">
        <v>480</v>
      </c>
      <c r="B74" t="s">
        <v>107</v>
      </c>
      <c r="C74" t="s">
        <v>46</v>
      </c>
      <c r="D74" s="4">
        <v>64457.172799999993</v>
      </c>
      <c r="E74" s="4">
        <v>66261.697599999985</v>
      </c>
      <c r="F74" s="4">
        <v>55716.497199999998</v>
      </c>
      <c r="G74" s="4">
        <v>61767.420000000006</v>
      </c>
      <c r="H74" s="4">
        <v>62242.351600000002</v>
      </c>
      <c r="I74" s="4">
        <v>58312.773999999998</v>
      </c>
      <c r="J74" s="4">
        <v>53062.932000000001</v>
      </c>
      <c r="K74" s="4">
        <v>54490.716800000002</v>
      </c>
      <c r="L74" s="4">
        <v>56200.039999999994</v>
      </c>
      <c r="M74" s="4">
        <v>58893.790800000002</v>
      </c>
      <c r="N74" s="4">
        <v>58220.682000000001</v>
      </c>
      <c r="O74" s="4">
        <v>54734.102800000001</v>
      </c>
      <c r="P74" s="4">
        <v>54794.381200000003</v>
      </c>
      <c r="Q74" s="4">
        <v>52878.867599999998</v>
      </c>
      <c r="R74" s="4">
        <v>60606.462800000001</v>
      </c>
      <c r="S74" s="4">
        <v>50994.091199999995</v>
      </c>
      <c r="T74" s="4">
        <v>49251.942999999999</v>
      </c>
      <c r="U74" s="4">
        <v>48901.559699999998</v>
      </c>
      <c r="V74" s="4">
        <v>51867.9738</v>
      </c>
      <c r="W74" s="4">
        <v>50672.276399999995</v>
      </c>
      <c r="X74" s="4">
        <v>48819.136200000001</v>
      </c>
      <c r="Y74" s="4">
        <v>49742.844800000006</v>
      </c>
      <c r="Z74" s="4">
        <v>50629.130099999995</v>
      </c>
      <c r="AA74" s="4">
        <v>48799.315500000004</v>
      </c>
      <c r="AB74" s="4">
        <v>47722.010599999994</v>
      </c>
      <c r="AC74" s="4">
        <v>50357.666899999997</v>
      </c>
      <c r="AD74" s="4">
        <v>50896.878400000001</v>
      </c>
      <c r="AE74" s="4">
        <v>50649.090799999998</v>
      </c>
      <c r="AF74" s="4">
        <v>40120.702799999999</v>
      </c>
      <c r="AG74" s="4">
        <v>41007.9692</v>
      </c>
      <c r="AH74" s="4">
        <v>42020.183100000002</v>
      </c>
      <c r="AI74" s="4">
        <v>38576.940900000001</v>
      </c>
      <c r="AJ74" s="4">
        <v>38671.93</v>
      </c>
      <c r="AK74" s="4">
        <v>37703.550900000002</v>
      </c>
      <c r="AL74" s="4">
        <v>37099.338000000003</v>
      </c>
      <c r="AM74" s="4">
        <v>42643.820999999996</v>
      </c>
      <c r="AN74" s="4">
        <v>46795.203999999998</v>
      </c>
      <c r="AO74" s="4">
        <v>47473.231700000004</v>
      </c>
      <c r="AP74" s="4">
        <v>49047.635200000004</v>
      </c>
      <c r="AQ74" s="4">
        <v>48820.477099999996</v>
      </c>
      <c r="AR74" s="4">
        <v>51583.682000000001</v>
      </c>
      <c r="AS74" s="4">
        <v>39783.347999999998</v>
      </c>
      <c r="AT74" s="4">
        <v>41077.21</v>
      </c>
      <c r="AU74" s="4">
        <v>41257.971799999999</v>
      </c>
      <c r="AV74" s="4">
        <v>40184.486399999994</v>
      </c>
      <c r="AW74" s="4">
        <v>44182.754399999998</v>
      </c>
      <c r="AX74" s="4">
        <v>44359.001400000001</v>
      </c>
      <c r="AY74" s="4">
        <v>48621.795399999995</v>
      </c>
      <c r="AZ74" s="4">
        <v>56809.966699999997</v>
      </c>
      <c r="BA74" s="4">
        <v>59937.501600000003</v>
      </c>
    </row>
    <row r="75" spans="1:53" x14ac:dyDescent="0.35">
      <c r="A75" s="16">
        <v>615</v>
      </c>
      <c r="B75" t="s">
        <v>107</v>
      </c>
      <c r="C75" t="s">
        <v>55</v>
      </c>
      <c r="D75" s="4">
        <v>91308.093599999993</v>
      </c>
      <c r="E75" s="4">
        <v>93296.802399999986</v>
      </c>
      <c r="F75" s="4">
        <v>87759.131200000003</v>
      </c>
      <c r="G75" s="4">
        <v>84800.944799999997</v>
      </c>
      <c r="H75" s="4">
        <v>93254.153200000001</v>
      </c>
      <c r="I75" s="4">
        <v>90895.401999999987</v>
      </c>
      <c r="J75" s="4">
        <v>95567.217199999999</v>
      </c>
      <c r="K75" s="4">
        <v>89494.04879999999</v>
      </c>
      <c r="L75" s="4">
        <v>89225.068400000004</v>
      </c>
      <c r="M75" s="4">
        <v>98211.932000000001</v>
      </c>
      <c r="N75" s="4">
        <v>99677.032000000007</v>
      </c>
      <c r="O75" s="4">
        <v>101869.41959999999</v>
      </c>
      <c r="P75" s="4">
        <v>106064.03080000001</v>
      </c>
      <c r="Q75" s="4">
        <v>97288.141600000003</v>
      </c>
      <c r="R75" s="4">
        <v>115008.9148</v>
      </c>
      <c r="S75" s="4">
        <v>107125.3612</v>
      </c>
      <c r="T75" s="4">
        <v>100628.6286</v>
      </c>
      <c r="U75" s="4">
        <v>106961.4975</v>
      </c>
      <c r="V75" s="4">
        <v>107011.7736</v>
      </c>
      <c r="W75" s="4">
        <v>109292.0802</v>
      </c>
      <c r="X75" s="4">
        <v>109021.3222</v>
      </c>
      <c r="Y75" s="4">
        <v>113552.4902</v>
      </c>
      <c r="Z75" s="4">
        <v>116205.3992</v>
      </c>
      <c r="AA75" s="4">
        <v>118755.2224</v>
      </c>
      <c r="AB75" s="4">
        <v>109596.04009999998</v>
      </c>
      <c r="AC75" s="4">
        <v>116353.24709999999</v>
      </c>
      <c r="AD75" s="4">
        <v>119520.08159999999</v>
      </c>
      <c r="AE75" s="4">
        <v>123410.4767</v>
      </c>
      <c r="AF75" s="4">
        <v>100860.13590000001</v>
      </c>
      <c r="AG75" s="4">
        <v>103519.18650000001</v>
      </c>
      <c r="AH75" s="4">
        <v>106433.6489</v>
      </c>
      <c r="AI75" s="4">
        <v>104927.02650000001</v>
      </c>
      <c r="AJ75" s="4">
        <v>103902.40790000001</v>
      </c>
      <c r="AK75" s="4">
        <v>108053.23149999999</v>
      </c>
      <c r="AL75" s="4">
        <v>109481.04120000001</v>
      </c>
      <c r="AM75" s="4">
        <v>113118.76019999999</v>
      </c>
      <c r="AN75" s="4">
        <v>116019.8596</v>
      </c>
      <c r="AO75" s="4">
        <v>138639.20630000002</v>
      </c>
      <c r="AP75" s="4">
        <v>139185.37199999997</v>
      </c>
      <c r="AQ75" s="4">
        <v>123703.2568</v>
      </c>
      <c r="AR75" s="4">
        <v>132039.753</v>
      </c>
      <c r="AS75" s="4">
        <v>87456.460999999996</v>
      </c>
      <c r="AT75" s="4">
        <v>85732.434300000008</v>
      </c>
      <c r="AU75" s="4">
        <v>86645.131399999998</v>
      </c>
      <c r="AV75" s="4">
        <v>87319.174899999998</v>
      </c>
      <c r="AW75" s="4">
        <v>87913.930800000002</v>
      </c>
      <c r="AX75" s="4">
        <v>86367.012199999997</v>
      </c>
      <c r="AY75" s="4">
        <v>86795.874100000001</v>
      </c>
      <c r="AZ75" s="4">
        <v>90508.617299999984</v>
      </c>
      <c r="BA75" s="4">
        <v>95251.304999999993</v>
      </c>
    </row>
    <row r="76" spans="1:53" x14ac:dyDescent="0.35">
      <c r="A76" s="16">
        <v>897</v>
      </c>
      <c r="B76" t="s">
        <v>107</v>
      </c>
      <c r="C76" t="s">
        <v>81</v>
      </c>
      <c r="D76" s="4">
        <v>101641.7464</v>
      </c>
      <c r="E76" s="4">
        <v>106244.67199999999</v>
      </c>
      <c r="F76" s="4">
        <v>91682.489600000001</v>
      </c>
      <c r="G76" s="4">
        <v>89750.949600000007</v>
      </c>
      <c r="H76" s="4">
        <v>98060.877200000003</v>
      </c>
      <c r="I76" s="4">
        <v>99084.892399999997</v>
      </c>
      <c r="J76" s="4">
        <v>100015.85879999999</v>
      </c>
      <c r="K76" s="4">
        <v>101511.57639999999</v>
      </c>
      <c r="L76" s="4">
        <v>96897.169200000004</v>
      </c>
      <c r="M76" s="4">
        <v>100946.586</v>
      </c>
      <c r="N76" s="4">
        <v>91954.459999999992</v>
      </c>
      <c r="O76" s="4">
        <v>93694.520400000009</v>
      </c>
      <c r="P76" s="4">
        <v>89638.405999999988</v>
      </c>
      <c r="Q76" s="4">
        <v>88212.295599999998</v>
      </c>
      <c r="R76" s="4">
        <v>111480.47560000001</v>
      </c>
      <c r="S76" s="4">
        <v>100390.9244</v>
      </c>
      <c r="T76" s="4">
        <v>91810.358699999997</v>
      </c>
      <c r="U76" s="4">
        <v>90878.78</v>
      </c>
      <c r="V76" s="4">
        <v>91546.541400000002</v>
      </c>
      <c r="W76" s="4">
        <v>100298.7706</v>
      </c>
      <c r="X76" s="4">
        <v>102868.4725</v>
      </c>
      <c r="Y76" s="4">
        <v>95026.944900000002</v>
      </c>
      <c r="Z76" s="4">
        <v>100707.75</v>
      </c>
      <c r="AA76" s="4">
        <v>105090.48910000001</v>
      </c>
      <c r="AB76" s="4">
        <v>108725.9203</v>
      </c>
      <c r="AC76" s="4">
        <v>109593.2693</v>
      </c>
      <c r="AD76" s="4">
        <v>111752.91</v>
      </c>
      <c r="AE76" s="4">
        <v>118794.49990000001</v>
      </c>
      <c r="AF76" s="4">
        <v>101462.7855</v>
      </c>
      <c r="AG76" s="4">
        <v>105151.95499999999</v>
      </c>
      <c r="AH76" s="4">
        <v>105160.6415</v>
      </c>
      <c r="AI76" s="4">
        <v>98856.163099999991</v>
      </c>
      <c r="AJ76" s="4">
        <v>102412.69110000001</v>
      </c>
      <c r="AK76" s="4">
        <v>102971.3285</v>
      </c>
      <c r="AL76" s="4">
        <v>100714.2702</v>
      </c>
      <c r="AM76" s="4">
        <v>117679.68819999999</v>
      </c>
      <c r="AN76" s="4">
        <v>118189.32290000001</v>
      </c>
      <c r="AO76" s="4">
        <v>124129.09290000002</v>
      </c>
      <c r="AP76" s="4">
        <v>132994.39619999999</v>
      </c>
      <c r="AQ76" s="4">
        <v>132483.94209999999</v>
      </c>
      <c r="AR76" s="4">
        <v>147655.25870000001</v>
      </c>
      <c r="AS76" s="4">
        <v>118517.46950000001</v>
      </c>
      <c r="AT76" s="4">
        <v>122895.8915</v>
      </c>
      <c r="AU76" s="4">
        <v>114887.2702</v>
      </c>
      <c r="AV76" s="4">
        <v>110161.1247</v>
      </c>
      <c r="AW76" s="4">
        <v>109572.16309999999</v>
      </c>
      <c r="AX76" s="4">
        <v>108909.63129999999</v>
      </c>
      <c r="AY76" s="4">
        <v>116743.03479999999</v>
      </c>
      <c r="AZ76" s="4">
        <v>111959.1789</v>
      </c>
      <c r="BA76" s="4">
        <v>115647.94409999999</v>
      </c>
    </row>
    <row r="77" spans="1:53" x14ac:dyDescent="0.35">
      <c r="A77" s="16">
        <v>899</v>
      </c>
      <c r="B77" t="s">
        <v>107</v>
      </c>
      <c r="C77" t="s">
        <v>82</v>
      </c>
      <c r="D77" s="4">
        <v>111104.0698</v>
      </c>
      <c r="E77" s="4">
        <v>119028.5266</v>
      </c>
      <c r="F77" s="4">
        <v>100599.86559999999</v>
      </c>
      <c r="G77" s="4">
        <v>97805.411599999992</v>
      </c>
      <c r="H77" s="4">
        <v>99571.664399999994</v>
      </c>
      <c r="I77" s="4">
        <v>97242.573999999993</v>
      </c>
      <c r="J77" s="4">
        <v>95107.833599999998</v>
      </c>
      <c r="K77" s="4">
        <v>95128.165599999993</v>
      </c>
      <c r="L77" s="4">
        <v>97060.662400000001</v>
      </c>
      <c r="M77" s="4">
        <v>96519.113599999997</v>
      </c>
      <c r="N77" s="4">
        <v>94374.685599999997</v>
      </c>
      <c r="O77" s="4">
        <v>95236.762400000007</v>
      </c>
      <c r="P77" s="4">
        <v>89232.483599999992</v>
      </c>
      <c r="Q77" s="4">
        <v>86363.638399999996</v>
      </c>
      <c r="R77" s="4">
        <v>102296.51119999999</v>
      </c>
      <c r="S77" s="4">
        <v>81945.973199999993</v>
      </c>
      <c r="T77" s="4">
        <v>74402.313200000004</v>
      </c>
      <c r="U77" s="4">
        <v>76683.469599999997</v>
      </c>
      <c r="V77" s="4">
        <v>80342.753499999992</v>
      </c>
      <c r="W77" s="4">
        <v>76731.921300000002</v>
      </c>
      <c r="X77" s="4">
        <v>79277.088199999998</v>
      </c>
      <c r="Y77" s="4">
        <v>78350.719199999992</v>
      </c>
      <c r="Z77" s="4">
        <v>81237.742400000003</v>
      </c>
      <c r="AA77" s="4">
        <v>84695.765299999999</v>
      </c>
      <c r="AB77" s="4">
        <v>83044.258900000001</v>
      </c>
      <c r="AC77" s="4">
        <v>86765.436700000006</v>
      </c>
      <c r="AD77" s="4">
        <v>88381.525500000003</v>
      </c>
      <c r="AE77" s="4">
        <v>99676.820600000006</v>
      </c>
      <c r="AF77" s="4">
        <v>86397.393400000001</v>
      </c>
      <c r="AG77" s="4">
        <v>82928.037500000006</v>
      </c>
      <c r="AH77" s="4">
        <v>84393.46669999999</v>
      </c>
      <c r="AI77" s="4">
        <v>77974.05</v>
      </c>
      <c r="AJ77" s="4">
        <v>81264.528300000005</v>
      </c>
      <c r="AK77" s="4">
        <v>81936.38470000001</v>
      </c>
      <c r="AL77" s="4">
        <v>80825.020699999994</v>
      </c>
      <c r="AM77" s="4">
        <v>91421.262300000002</v>
      </c>
      <c r="AN77" s="4">
        <v>86729.798299999995</v>
      </c>
      <c r="AO77" s="4">
        <v>91640.684899999993</v>
      </c>
      <c r="AP77" s="4">
        <v>99416.446899999995</v>
      </c>
      <c r="AQ77" s="4">
        <v>101627.394</v>
      </c>
      <c r="AR77" s="4">
        <v>111169.0867</v>
      </c>
      <c r="AS77" s="4">
        <v>93696.603100000008</v>
      </c>
      <c r="AT77" s="4">
        <v>99339.591499999995</v>
      </c>
      <c r="AU77" s="4">
        <v>100403.61899999999</v>
      </c>
      <c r="AV77" s="4">
        <v>97793.844400000002</v>
      </c>
      <c r="AW77" s="4">
        <v>101023.935</v>
      </c>
      <c r="AX77" s="4">
        <v>97249.578999999983</v>
      </c>
      <c r="AY77" s="4">
        <v>103324.11229999998</v>
      </c>
      <c r="AZ77" s="4">
        <v>99279.097399999999</v>
      </c>
      <c r="BA77" s="4">
        <v>108181.29609999999</v>
      </c>
    </row>
    <row r="78" spans="1:53" x14ac:dyDescent="0.35">
      <c r="A78" s="17">
        <v>145</v>
      </c>
      <c r="B78" t="s">
        <v>108</v>
      </c>
      <c r="C78" t="s">
        <v>15</v>
      </c>
      <c r="D78" s="4">
        <v>30669.679399999997</v>
      </c>
      <c r="E78" s="4">
        <v>30935.311000000002</v>
      </c>
      <c r="F78" s="4">
        <v>28473.5308</v>
      </c>
      <c r="G78" s="4">
        <v>29283.2228</v>
      </c>
      <c r="H78" s="4">
        <v>30659.46</v>
      </c>
      <c r="I78" s="4">
        <v>35832.040399999998</v>
      </c>
      <c r="J78" s="4">
        <v>32947.049200000001</v>
      </c>
      <c r="K78" s="4">
        <v>33904.805999999997</v>
      </c>
      <c r="L78" s="4">
        <v>36195.265599999999</v>
      </c>
      <c r="M78" s="4">
        <v>40798.310800000007</v>
      </c>
      <c r="N78" s="4">
        <v>38748.127599999993</v>
      </c>
      <c r="O78" s="4">
        <v>42192.009599999998</v>
      </c>
      <c r="P78" s="4">
        <v>44868.059600000001</v>
      </c>
      <c r="Q78" s="4">
        <v>39679.572399999997</v>
      </c>
      <c r="R78" s="4">
        <v>46740.517200000002</v>
      </c>
      <c r="S78" s="4">
        <v>42162.707599999994</v>
      </c>
      <c r="T78" s="4">
        <v>41052.8649</v>
      </c>
      <c r="U78" s="4">
        <v>45326.800299999995</v>
      </c>
      <c r="V78" s="4">
        <v>44180.241300000002</v>
      </c>
      <c r="W78" s="4">
        <v>45857.475000000006</v>
      </c>
      <c r="X78" s="4">
        <v>45994.361499999999</v>
      </c>
      <c r="Y78" s="4">
        <v>51567.766000000003</v>
      </c>
      <c r="Z78" s="4">
        <v>47645.572700000004</v>
      </c>
      <c r="AA78" s="4">
        <v>49801.7791</v>
      </c>
      <c r="AB78" s="4">
        <v>52000.158300000003</v>
      </c>
      <c r="AC78" s="4">
        <v>54752.304699999993</v>
      </c>
      <c r="AD78" s="4">
        <v>51901.105200000005</v>
      </c>
      <c r="AE78" s="4">
        <v>52532.475699999995</v>
      </c>
      <c r="AF78" s="4">
        <v>47728.622100000001</v>
      </c>
      <c r="AG78" s="4">
        <v>46572.550900000002</v>
      </c>
      <c r="AH78" s="4">
        <v>48841.698200000006</v>
      </c>
      <c r="AI78" s="4">
        <v>46248.275099999999</v>
      </c>
      <c r="AJ78" s="4">
        <v>46786.903100000003</v>
      </c>
      <c r="AK78" s="4">
        <v>46207.093200000003</v>
      </c>
      <c r="AL78" s="4">
        <v>47742.0939</v>
      </c>
      <c r="AM78" s="4">
        <v>47574.3658</v>
      </c>
      <c r="AN78" s="4">
        <v>46486.441399999996</v>
      </c>
      <c r="AO78" s="4">
        <v>47765.7641</v>
      </c>
      <c r="AP78" s="4">
        <v>51589.396999999997</v>
      </c>
      <c r="AQ78" s="4">
        <v>52701.046900000001</v>
      </c>
      <c r="AR78" s="4">
        <v>57802.292399999998</v>
      </c>
      <c r="AS78" s="4">
        <v>50997.0524</v>
      </c>
      <c r="AT78" s="4">
        <v>50733.791499999999</v>
      </c>
      <c r="AU78" s="4">
        <v>52370.142899999999</v>
      </c>
      <c r="AV78" s="4">
        <v>53132.649699999994</v>
      </c>
      <c r="AW78" s="4">
        <v>50516.531800000004</v>
      </c>
      <c r="AX78" s="4">
        <v>50000.048900000002</v>
      </c>
      <c r="AY78" s="4">
        <v>51166.505000000005</v>
      </c>
      <c r="AZ78" s="4">
        <v>48887.974600000001</v>
      </c>
      <c r="BA78" s="4">
        <v>48507.396000000001</v>
      </c>
    </row>
    <row r="79" spans="1:53" x14ac:dyDescent="0.35">
      <c r="A79" s="16">
        <v>698</v>
      </c>
      <c r="B79" t="s">
        <v>108</v>
      </c>
      <c r="C79" t="s">
        <v>65</v>
      </c>
      <c r="D79" s="4">
        <v>49766.275599999994</v>
      </c>
      <c r="E79" s="4">
        <v>43910.898799999995</v>
      </c>
      <c r="F79" s="4">
        <v>40790.058399999994</v>
      </c>
      <c r="G79" s="4">
        <v>30394.306799999998</v>
      </c>
      <c r="H79" s="4">
        <v>21667.812400000003</v>
      </c>
      <c r="I79" s="4">
        <v>17271.914400000001</v>
      </c>
      <c r="J79" s="4">
        <v>18406.918399999999</v>
      </c>
      <c r="K79" s="4">
        <v>18980.519999999997</v>
      </c>
      <c r="L79" s="4">
        <v>23450.689599999998</v>
      </c>
      <c r="M79" s="4">
        <v>26223.017599999999</v>
      </c>
      <c r="N79" s="4">
        <v>25664.605199999998</v>
      </c>
      <c r="O79" s="4">
        <v>26550.960800000001</v>
      </c>
      <c r="P79" s="4">
        <v>26432.6764</v>
      </c>
      <c r="Q79" s="4">
        <v>23513.718800000002</v>
      </c>
      <c r="R79" s="4">
        <v>27776.9804</v>
      </c>
      <c r="S79" s="4">
        <v>25087.4156</v>
      </c>
      <c r="T79" s="4">
        <v>24054.663800000002</v>
      </c>
      <c r="U79" s="4">
        <v>22392.195099999997</v>
      </c>
      <c r="V79" s="4">
        <v>25105.382799999999</v>
      </c>
      <c r="W79" s="4">
        <v>25308.875100000001</v>
      </c>
      <c r="X79" s="4">
        <v>24590.785799999998</v>
      </c>
      <c r="Y79" s="4">
        <v>27795.156800000001</v>
      </c>
      <c r="Z79" s="4">
        <v>26729.4692</v>
      </c>
      <c r="AA79" s="4">
        <v>30152.68</v>
      </c>
      <c r="AB79" s="4">
        <v>29111.1895</v>
      </c>
      <c r="AC79" s="4">
        <v>28296.6155</v>
      </c>
      <c r="AD79" s="4">
        <v>33140.6757</v>
      </c>
      <c r="AE79" s="4">
        <v>36996.249900000003</v>
      </c>
      <c r="AF79" s="4">
        <v>33148.359100000001</v>
      </c>
      <c r="AG79" s="4">
        <v>27098.931200000003</v>
      </c>
      <c r="AH79" s="4">
        <v>27520.638300000002</v>
      </c>
      <c r="AI79" s="4">
        <v>28850.911600000003</v>
      </c>
      <c r="AJ79" s="4">
        <v>29011.822700000001</v>
      </c>
      <c r="AK79" s="4">
        <v>28740.5052</v>
      </c>
      <c r="AL79" s="4">
        <v>33342.899300000005</v>
      </c>
      <c r="AM79" s="4">
        <v>33348.961500000005</v>
      </c>
      <c r="AN79" s="4">
        <v>31880.977599999998</v>
      </c>
      <c r="AO79" s="4">
        <v>30562.159</v>
      </c>
      <c r="AP79" s="4">
        <v>33037.338400000001</v>
      </c>
      <c r="AQ79" s="4">
        <v>31460.6453</v>
      </c>
      <c r="AR79" s="4">
        <v>35616.607199999999</v>
      </c>
      <c r="AS79" s="4">
        <v>33588.310799999999</v>
      </c>
      <c r="AT79" s="4">
        <v>32687.241699999999</v>
      </c>
      <c r="AU79" s="4">
        <v>29985.6567</v>
      </c>
      <c r="AV79" s="4">
        <v>29573.992200000001</v>
      </c>
      <c r="AW79" s="4">
        <v>29770.958500000001</v>
      </c>
      <c r="AX79" s="4">
        <v>28954.803199999998</v>
      </c>
      <c r="AY79" s="4">
        <v>28928.890899999999</v>
      </c>
      <c r="AZ79" s="4">
        <v>31365.723899999997</v>
      </c>
      <c r="BA79" s="4">
        <v>33994.157099999997</v>
      </c>
    </row>
    <row r="80" spans="1:53" x14ac:dyDescent="0.35">
      <c r="A80" s="16">
        <v>732</v>
      </c>
      <c r="B80" t="s">
        <v>108</v>
      </c>
      <c r="C80" t="s">
        <v>71</v>
      </c>
      <c r="D80" s="4">
        <v>14628.824000000001</v>
      </c>
      <c r="E80" s="4">
        <v>15767.296399999999</v>
      </c>
      <c r="F80" s="4">
        <v>11151.384399999999</v>
      </c>
      <c r="G80" s="4">
        <v>10757.7808</v>
      </c>
      <c r="H80" s="4">
        <v>11845.662399999999</v>
      </c>
      <c r="I80" s="4">
        <v>10824.517599999999</v>
      </c>
      <c r="J80" s="4">
        <v>11142.4144</v>
      </c>
      <c r="K80" s="4">
        <v>12408.0216</v>
      </c>
      <c r="L80" s="4">
        <v>11946.485199999999</v>
      </c>
      <c r="M80" s="4">
        <v>13688.698400000001</v>
      </c>
      <c r="N80" s="4">
        <v>11880.107199999999</v>
      </c>
      <c r="O80" s="4">
        <v>12317.484400000001</v>
      </c>
      <c r="P80" s="4">
        <v>12348.101999999999</v>
      </c>
      <c r="Q80" s="4">
        <v>11622.13</v>
      </c>
      <c r="R80" s="4">
        <v>15373.981999999998</v>
      </c>
      <c r="S80" s="4">
        <v>13608.925199999998</v>
      </c>
      <c r="T80" s="4">
        <v>12945.509899999997</v>
      </c>
      <c r="U80" s="4">
        <v>14081.792800000001</v>
      </c>
      <c r="V80" s="4">
        <v>13388.187899999999</v>
      </c>
      <c r="W80" s="4">
        <v>15216.804800000002</v>
      </c>
      <c r="X80" s="4">
        <v>15764.3264</v>
      </c>
      <c r="Y80" s="4">
        <v>18047.412300000004</v>
      </c>
      <c r="Z80" s="4">
        <v>19142.737800000003</v>
      </c>
      <c r="AA80" s="4">
        <v>18882.421999999999</v>
      </c>
      <c r="AB80" s="4">
        <v>17786.3364</v>
      </c>
      <c r="AC80" s="4">
        <v>17929.848700000002</v>
      </c>
      <c r="AD80" s="4">
        <v>18931.105599999999</v>
      </c>
      <c r="AE80" s="4">
        <v>23009.856700000004</v>
      </c>
      <c r="AF80" s="4">
        <v>22535.283900000002</v>
      </c>
      <c r="AG80" s="4">
        <v>24094.876600000003</v>
      </c>
      <c r="AH80" s="4">
        <v>23510.177</v>
      </c>
      <c r="AI80" s="4">
        <v>23751.077499999999</v>
      </c>
      <c r="AJ80" s="4">
        <v>22123.254000000001</v>
      </c>
      <c r="AK80" s="4">
        <v>19922.304599999999</v>
      </c>
      <c r="AL80" s="4">
        <v>21274.783499999998</v>
      </c>
      <c r="AM80" s="4">
        <v>23638.0409</v>
      </c>
      <c r="AN80" s="4">
        <v>22556.764600000002</v>
      </c>
      <c r="AO80" s="4">
        <v>23698.337599999999</v>
      </c>
      <c r="AP80" s="4">
        <v>24191.019800000002</v>
      </c>
      <c r="AQ80" s="4">
        <v>23638.392800000001</v>
      </c>
      <c r="AR80" s="4">
        <v>24613.386699999999</v>
      </c>
      <c r="AS80" s="4">
        <v>22336.441899999998</v>
      </c>
      <c r="AT80" s="4">
        <v>22654.261300000002</v>
      </c>
      <c r="AU80" s="4">
        <v>22484.021499999999</v>
      </c>
      <c r="AV80" s="4">
        <v>22785.107200000002</v>
      </c>
      <c r="AW80" s="4">
        <v>21162.838300000003</v>
      </c>
      <c r="AX80" s="4">
        <v>20876.047500000001</v>
      </c>
      <c r="AY80" s="4">
        <v>20640.858099999998</v>
      </c>
      <c r="AZ80" s="4">
        <v>21494.508999999998</v>
      </c>
      <c r="BA80" s="4">
        <v>21034.268</v>
      </c>
    </row>
    <row r="81" spans="1:53" x14ac:dyDescent="0.35">
      <c r="A81" s="16">
        <v>919</v>
      </c>
      <c r="B81" t="s">
        <v>108</v>
      </c>
      <c r="C81" t="s">
        <v>86</v>
      </c>
      <c r="D81" s="4">
        <v>63409.404000000002</v>
      </c>
      <c r="E81" s="4">
        <v>66724.357199999999</v>
      </c>
      <c r="F81" s="4">
        <v>56638.6132</v>
      </c>
      <c r="G81" s="4">
        <v>56520.328799999996</v>
      </c>
      <c r="H81" s="4">
        <v>53126.7984</v>
      </c>
      <c r="I81" s="4">
        <v>54523.606800000001</v>
      </c>
      <c r="J81" s="4">
        <v>55592.5916</v>
      </c>
      <c r="K81" s="4">
        <v>51773.1656</v>
      </c>
      <c r="L81" s="4">
        <v>54546.928799999994</v>
      </c>
      <c r="M81" s="4">
        <v>55801.652399999992</v>
      </c>
      <c r="N81" s="4">
        <v>58259.791200000007</v>
      </c>
      <c r="O81" s="4">
        <v>59607.444000000003</v>
      </c>
      <c r="P81" s="4">
        <v>57438.0196</v>
      </c>
      <c r="Q81" s="4">
        <v>56019.085200000001</v>
      </c>
      <c r="R81" s="4">
        <v>60091.823999999993</v>
      </c>
      <c r="S81" s="4">
        <v>55002.126399999994</v>
      </c>
      <c r="T81" s="4">
        <v>54035.431700000001</v>
      </c>
      <c r="U81" s="4">
        <v>59449.383999999998</v>
      </c>
      <c r="V81" s="4">
        <v>58731.257999999994</v>
      </c>
      <c r="W81" s="4">
        <v>62203.645599999996</v>
      </c>
      <c r="X81" s="4">
        <v>59165.6077</v>
      </c>
      <c r="Y81" s="4">
        <v>63696.165599999993</v>
      </c>
      <c r="Z81" s="4">
        <v>63579.288</v>
      </c>
      <c r="AA81" s="4">
        <v>68948.2209</v>
      </c>
      <c r="AB81" s="4">
        <v>72116.502300000007</v>
      </c>
      <c r="AC81" s="4">
        <v>73367.687000000005</v>
      </c>
      <c r="AD81" s="4">
        <v>72731.692800000004</v>
      </c>
      <c r="AE81" s="4">
        <v>77328.135099999985</v>
      </c>
      <c r="AF81" s="4">
        <v>67272.884699999995</v>
      </c>
      <c r="AG81" s="4">
        <v>59027.459800000004</v>
      </c>
      <c r="AH81" s="4">
        <v>59185.517800000001</v>
      </c>
      <c r="AI81" s="4">
        <v>54103.963600000003</v>
      </c>
      <c r="AJ81" s="4">
        <v>55239.803899999999</v>
      </c>
      <c r="AK81" s="4">
        <v>59388.450800000006</v>
      </c>
      <c r="AL81" s="4">
        <v>61507.965899999996</v>
      </c>
      <c r="AM81" s="4">
        <v>58949.902099999992</v>
      </c>
      <c r="AN81" s="4">
        <v>59892.0887</v>
      </c>
      <c r="AO81" s="4">
        <v>62436.823400000001</v>
      </c>
      <c r="AP81" s="4">
        <v>59169.392500000002</v>
      </c>
      <c r="AQ81" s="4">
        <v>62591.149300000005</v>
      </c>
      <c r="AR81" s="4">
        <v>72569.278999999995</v>
      </c>
      <c r="AS81" s="4">
        <v>62055.243000000002</v>
      </c>
      <c r="AT81" s="4">
        <v>59104.656199999998</v>
      </c>
      <c r="AU81" s="4">
        <v>59491.411800000002</v>
      </c>
      <c r="AV81" s="4">
        <v>53607.020300000004</v>
      </c>
      <c r="AW81" s="4">
        <v>61999.73539999999</v>
      </c>
      <c r="AX81" s="4">
        <v>62510.037899999996</v>
      </c>
      <c r="AY81" s="4">
        <v>62453.106</v>
      </c>
      <c r="AZ81" s="4">
        <v>66190.529500000004</v>
      </c>
      <c r="BA81" s="4">
        <v>70052.998200000002</v>
      </c>
    </row>
    <row r="82" spans="1:53" x14ac:dyDescent="0.35">
      <c r="A82" s="16">
        <v>917</v>
      </c>
      <c r="B82" t="s">
        <v>108</v>
      </c>
      <c r="C82" t="s">
        <v>87</v>
      </c>
      <c r="D82" s="4">
        <v>70313.906600000002</v>
      </c>
      <c r="E82" s="4">
        <v>74659.333400000003</v>
      </c>
      <c r="F82" s="4">
        <v>61863.698000000004</v>
      </c>
      <c r="G82" s="4">
        <v>60327.196799999991</v>
      </c>
      <c r="H82" s="4">
        <v>57787.729999999996</v>
      </c>
      <c r="I82" s="4">
        <v>59547.404800000004</v>
      </c>
      <c r="J82" s="4">
        <v>60050.561999999998</v>
      </c>
      <c r="K82" s="4">
        <v>62132.797999999995</v>
      </c>
      <c r="L82" s="4">
        <v>59440.362799999995</v>
      </c>
      <c r="M82" s="4">
        <v>67187.57239999999</v>
      </c>
      <c r="N82" s="4">
        <v>71394.143599999996</v>
      </c>
      <c r="O82" s="4">
        <v>75470.350799999986</v>
      </c>
      <c r="P82" s="4">
        <v>75063.351999999999</v>
      </c>
      <c r="Q82" s="4">
        <v>65848.171999999991</v>
      </c>
      <c r="R82" s="4">
        <v>82627.573600000003</v>
      </c>
      <c r="S82" s="4">
        <v>72362.305599999992</v>
      </c>
      <c r="T82" s="4">
        <v>64998.819299999996</v>
      </c>
      <c r="U82" s="4">
        <v>71325.645499999999</v>
      </c>
      <c r="V82" s="4">
        <v>72882.279799999989</v>
      </c>
      <c r="W82" s="4">
        <v>75147.022700000001</v>
      </c>
      <c r="X82" s="4">
        <v>71150.317299999995</v>
      </c>
      <c r="Y82" s="4">
        <v>73250.687300000005</v>
      </c>
      <c r="Z82" s="4">
        <v>77716.5576</v>
      </c>
      <c r="AA82" s="4">
        <v>79955.241000000009</v>
      </c>
      <c r="AB82" s="4">
        <v>82063.453500000003</v>
      </c>
      <c r="AC82" s="4">
        <v>80971.440300000002</v>
      </c>
      <c r="AD82" s="4">
        <v>76632.343699999998</v>
      </c>
      <c r="AE82" s="4">
        <v>90436.091600000014</v>
      </c>
      <c r="AF82" s="4">
        <v>79523.070000000007</v>
      </c>
      <c r="AG82" s="4">
        <v>67020.983999999997</v>
      </c>
      <c r="AH82" s="4">
        <v>67069.027999999991</v>
      </c>
      <c r="AI82" s="4">
        <v>64243.952900000004</v>
      </c>
      <c r="AJ82" s="4">
        <v>69047.5245</v>
      </c>
      <c r="AK82" s="4">
        <v>74195.943400000004</v>
      </c>
      <c r="AL82" s="4">
        <v>85732.382599999997</v>
      </c>
      <c r="AM82" s="4">
        <v>88860.247100000008</v>
      </c>
      <c r="AN82" s="4">
        <v>87699.516499999998</v>
      </c>
      <c r="AO82" s="4">
        <v>84840.102799999993</v>
      </c>
      <c r="AP82" s="4">
        <v>77294.5098</v>
      </c>
      <c r="AQ82" s="4">
        <v>78253.051000000007</v>
      </c>
      <c r="AR82" s="4">
        <v>86770.638500000001</v>
      </c>
      <c r="AS82" s="4">
        <v>76185.201300000001</v>
      </c>
      <c r="AT82" s="4">
        <v>77158.94219999999</v>
      </c>
      <c r="AU82" s="4">
        <v>79675.501699999993</v>
      </c>
      <c r="AV82" s="4">
        <v>76815.252299999993</v>
      </c>
      <c r="AW82" s="4">
        <v>75649.159700000004</v>
      </c>
      <c r="AX82" s="4">
        <v>68751.067899999995</v>
      </c>
      <c r="AY82" s="4">
        <v>67530.987400000013</v>
      </c>
      <c r="AZ82" s="4">
        <v>72331.258300000001</v>
      </c>
      <c r="BA82" s="4">
        <v>78225.434099999999</v>
      </c>
    </row>
    <row r="83" spans="1:53" x14ac:dyDescent="0.35">
      <c r="A83" s="23"/>
      <c r="C83" t="s">
        <v>89</v>
      </c>
      <c r="D83" s="4"/>
      <c r="E83" s="4"/>
      <c r="F83" s="4"/>
      <c r="G83" s="4"/>
      <c r="H83" s="4"/>
      <c r="I83" s="4"/>
      <c r="J83" s="4"/>
      <c r="K83" s="4"/>
      <c r="L83" s="4"/>
      <c r="M83" s="4"/>
      <c r="N83" s="4"/>
      <c r="O83" s="4"/>
      <c r="P83" s="4"/>
      <c r="Q83" s="4"/>
      <c r="R83" s="4"/>
      <c r="S83" s="4"/>
      <c r="T83" s="4"/>
      <c r="U83" s="4"/>
      <c r="V83" s="4"/>
      <c r="W83" s="4"/>
      <c r="X83" s="4"/>
      <c r="Y83" s="4"/>
      <c r="Z83" s="4"/>
      <c r="AA83" s="4"/>
      <c r="AD83" s="4"/>
      <c r="AE83" s="4"/>
      <c r="AF83" s="4"/>
      <c r="AG83" s="4"/>
      <c r="AK83" s="4"/>
      <c r="AM83" s="4"/>
      <c r="AQ83" s="4"/>
      <c r="AR83" s="4"/>
      <c r="AS83" s="4"/>
      <c r="AT83" s="4"/>
      <c r="AU83" s="4"/>
      <c r="AW83" s="4"/>
      <c r="AX83" s="4"/>
      <c r="AY83" s="4"/>
      <c r="AZ83" s="4"/>
      <c r="BA83" s="4"/>
    </row>
    <row r="84" spans="1:53" x14ac:dyDescent="0.35">
      <c r="A84" s="23"/>
      <c r="C84" t="s">
        <v>3</v>
      </c>
      <c r="D84" s="4">
        <f t="shared" ref="D84:AR84" si="0">SUM(D5:D83)</f>
        <v>12766661.494799996</v>
      </c>
      <c r="E84" s="4">
        <f t="shared" si="0"/>
        <v>13111853.025599997</v>
      </c>
      <c r="F84" s="4">
        <f t="shared" si="0"/>
        <v>11295763.247599998</v>
      </c>
      <c r="G84" s="4">
        <f t="shared" si="0"/>
        <v>11489589.638800004</v>
      </c>
      <c r="H84" s="4">
        <f t="shared" si="0"/>
        <v>11810172.415600006</v>
      </c>
      <c r="I84" s="4">
        <f t="shared" si="0"/>
        <v>11652743.653199999</v>
      </c>
      <c r="J84" s="4">
        <f t="shared" si="0"/>
        <v>11691981.662400005</v>
      </c>
      <c r="K84" s="4">
        <f t="shared" si="0"/>
        <v>11700905.855600001</v>
      </c>
      <c r="L84" s="4">
        <f t="shared" si="0"/>
        <v>12065248.597999999</v>
      </c>
      <c r="M84" s="4">
        <f t="shared" si="0"/>
        <v>12680370.414399996</v>
      </c>
      <c r="N84" s="4">
        <f t="shared" si="0"/>
        <v>12749611.0404</v>
      </c>
      <c r="O84" s="4">
        <f t="shared" si="0"/>
        <v>13166774.524800001</v>
      </c>
      <c r="P84" s="4">
        <f t="shared" si="0"/>
        <v>13054389.514400005</v>
      </c>
      <c r="Q84" s="4">
        <f t="shared" si="0"/>
        <v>12336239.473999999</v>
      </c>
      <c r="R84" s="4">
        <f t="shared" si="0"/>
        <v>13827391.4636</v>
      </c>
      <c r="S84" s="4">
        <f t="shared" si="0"/>
        <v>11867558.409200003</v>
      </c>
      <c r="T84" s="4">
        <f t="shared" si="0"/>
        <v>11339941.158700002</v>
      </c>
      <c r="U84" s="4">
        <f t="shared" si="0"/>
        <v>12173604.397699999</v>
      </c>
      <c r="V84" s="4">
        <f t="shared" si="0"/>
        <v>12503340.174399994</v>
      </c>
      <c r="W84" s="4">
        <f t="shared" si="0"/>
        <v>12425445.186100002</v>
      </c>
      <c r="X84" s="4">
        <f t="shared" si="0"/>
        <v>12205478.491099998</v>
      </c>
      <c r="Y84" s="4">
        <f t="shared" si="0"/>
        <v>12444446.830099998</v>
      </c>
      <c r="Z84" s="4">
        <f t="shared" si="0"/>
        <v>13096191.137400001</v>
      </c>
      <c r="AA84" s="4">
        <f t="shared" si="0"/>
        <v>13421904.551099999</v>
      </c>
      <c r="AB84" s="4">
        <f t="shared" si="0"/>
        <v>13634446.034000006</v>
      </c>
      <c r="AC84" s="4">
        <f t="shared" si="0"/>
        <v>13914887.245999999</v>
      </c>
      <c r="AD84" s="4">
        <f t="shared" si="0"/>
        <v>14254831.962600004</v>
      </c>
      <c r="AE84" s="4">
        <f t="shared" si="0"/>
        <v>14791090.236599997</v>
      </c>
      <c r="AF84" s="4">
        <f t="shared" si="0"/>
        <v>12968504.281800006</v>
      </c>
      <c r="AG84" s="4">
        <f t="shared" si="0"/>
        <v>13284486.408399988</v>
      </c>
      <c r="AH84" s="4">
        <f t="shared" si="0"/>
        <v>13345804.979600009</v>
      </c>
      <c r="AI84" s="4">
        <f t="shared" si="0"/>
        <v>12994584.489700004</v>
      </c>
      <c r="AJ84" s="4">
        <f t="shared" si="0"/>
        <v>13432820.304499999</v>
      </c>
      <c r="AK84" s="4">
        <f t="shared" si="0"/>
        <v>13469598.111399997</v>
      </c>
      <c r="AL84" s="4">
        <f t="shared" si="0"/>
        <v>13663605.510900002</v>
      </c>
      <c r="AM84" s="4">
        <f t="shared" si="0"/>
        <v>13906085.508199997</v>
      </c>
      <c r="AN84" s="4">
        <f t="shared" si="0"/>
        <v>14044144.590499999</v>
      </c>
      <c r="AO84" s="4">
        <f t="shared" si="0"/>
        <v>14347050.663500004</v>
      </c>
      <c r="AP84" s="4">
        <f t="shared" si="0"/>
        <v>14514718.169499999</v>
      </c>
      <c r="AQ84" s="4">
        <f t="shared" si="0"/>
        <v>14899511.050999995</v>
      </c>
      <c r="AR84" s="4">
        <f t="shared" si="0"/>
        <v>15506035.105600005</v>
      </c>
      <c r="AS84" s="4">
        <f t="shared" ref="AS84:AU84" si="1">SUM(AS5:AS83)</f>
        <v>13344552.265199995</v>
      </c>
      <c r="AT84" s="4">
        <f t="shared" si="1"/>
        <v>13610744.372699998</v>
      </c>
      <c r="AU84" s="4">
        <f t="shared" si="1"/>
        <v>13763147.518200006</v>
      </c>
      <c r="AV84" s="4">
        <f t="shared" ref="AV84:AX84" si="2">SUM(AV5:AV83)</f>
        <v>13498291.240700003</v>
      </c>
      <c r="AW84" s="4">
        <f t="shared" si="2"/>
        <v>13800976.436300008</v>
      </c>
      <c r="AX84" s="4">
        <f t="shared" si="2"/>
        <v>13994566.272000002</v>
      </c>
      <c r="AY84" s="4">
        <f t="shared" ref="AY84:BA84" si="3">SUM(AY5:AY83)</f>
        <v>13979130.675500002</v>
      </c>
      <c r="AZ84" s="4">
        <f t="shared" si="3"/>
        <v>13930684.1668</v>
      </c>
      <c r="BA84" s="4">
        <f t="shared" si="3"/>
        <v>14398679.58589999</v>
      </c>
    </row>
    <row r="85" spans="1:53" x14ac:dyDescent="0.35">
      <c r="C85" t="s">
        <v>112</v>
      </c>
      <c r="D85" s="4"/>
      <c r="E85" s="4">
        <f t="shared" ref="E85:G85" si="4">E84-D84</f>
        <v>345191.5308000017</v>
      </c>
      <c r="G85" s="4">
        <f t="shared" si="4"/>
        <v>193826.39120000601</v>
      </c>
      <c r="H85" s="4">
        <f t="shared" ref="H85" si="5">H84-G84</f>
        <v>320582.77680000104</v>
      </c>
      <c r="I85" s="4">
        <f t="shared" ref="I85" si="6">I84-H84</f>
        <v>-157428.76240000688</v>
      </c>
      <c r="J85" s="4">
        <f t="shared" ref="J85" si="7">J84-I84</f>
        <v>39238.009200006723</v>
      </c>
      <c r="K85" s="4">
        <f t="shared" ref="K85" si="8">K84-J84</f>
        <v>8924.1931999959052</v>
      </c>
      <c r="L85" s="4">
        <f t="shared" ref="L85" si="9">L84-K84</f>
        <v>364342.74239999801</v>
      </c>
      <c r="M85" s="4">
        <f t="shared" ref="M85" si="10">M84-L84</f>
        <v>615121.8163999971</v>
      </c>
      <c r="N85" s="4">
        <f t="shared" ref="N85" si="11">N84-M84</f>
        <v>69240.626000003889</v>
      </c>
      <c r="O85" s="4">
        <f t="shared" ref="O85" si="12">O84-N84</f>
        <v>417163.48440000042</v>
      </c>
      <c r="P85" s="4">
        <f t="shared" ref="P85" si="13">P84-O84</f>
        <v>-112385.01039999537</v>
      </c>
      <c r="Q85" s="4">
        <f t="shared" ref="Q85" si="14">Q84-P84</f>
        <v>-718150.04040000588</v>
      </c>
      <c r="R85" s="4">
        <f t="shared" ref="R85:Z85" si="15">R84-Q84</f>
        <v>1491151.9896000009</v>
      </c>
      <c r="S85" s="4"/>
      <c r="T85" s="4">
        <f t="shared" si="15"/>
        <v>-527617.25050000101</v>
      </c>
      <c r="U85" s="4">
        <f t="shared" si="15"/>
        <v>833663.23899999633</v>
      </c>
      <c r="V85" s="4">
        <f t="shared" si="15"/>
        <v>329735.77669999562</v>
      </c>
      <c r="W85" s="4">
        <f t="shared" si="15"/>
        <v>-77894.988299991935</v>
      </c>
      <c r="X85" s="4">
        <f t="shared" si="15"/>
        <v>-219966.69500000402</v>
      </c>
      <c r="Y85" s="4">
        <f t="shared" si="15"/>
        <v>238968.33899999969</v>
      </c>
      <c r="Z85" s="4">
        <f t="shared" si="15"/>
        <v>651744.30730000325</v>
      </c>
      <c r="AA85" s="4">
        <f>AA84-Z84</f>
        <v>325713.41369999759</v>
      </c>
      <c r="AB85" s="4">
        <f t="shared" ref="AB85:AC85" si="16">AB84-AA84</f>
        <v>212541.4829000067</v>
      </c>
      <c r="AC85" s="4">
        <f t="shared" si="16"/>
        <v>280441.21199999377</v>
      </c>
      <c r="AD85" s="4">
        <f t="shared" ref="AD85" si="17">AD84-AC84</f>
        <v>339944.71660000458</v>
      </c>
      <c r="AE85" s="4">
        <f t="shared" ref="AE85" si="18">AE84-AD84</f>
        <v>536258.27399999276</v>
      </c>
      <c r="AF85" s="4"/>
      <c r="AG85" s="4">
        <f t="shared" ref="AG85" si="19">AG84-AF84</f>
        <v>315982.12659998238</v>
      </c>
      <c r="AH85" s="4">
        <f t="shared" ref="AH85" si="20">AH84-AG84</f>
        <v>61318.571200020611</v>
      </c>
      <c r="AI85" s="4">
        <f t="shared" ref="AI85:AR85" si="21">AI84-AH84</f>
        <v>-351220.48990000412</v>
      </c>
      <c r="AJ85" s="4">
        <f t="shared" si="21"/>
        <v>438235.81479999423</v>
      </c>
      <c r="AK85" s="4">
        <f t="shared" si="21"/>
        <v>36777.806899998337</v>
      </c>
      <c r="AL85" s="4">
        <f t="shared" si="21"/>
        <v>194007.39950000495</v>
      </c>
      <c r="AM85" s="4">
        <f t="shared" si="21"/>
        <v>242479.99729999527</v>
      </c>
      <c r="AN85" s="4">
        <f t="shared" si="21"/>
        <v>138059.08230000176</v>
      </c>
      <c r="AO85" s="4">
        <f t="shared" si="21"/>
        <v>302906.07300000452</v>
      </c>
      <c r="AP85" s="4">
        <f t="shared" si="21"/>
        <v>167667.5059999954</v>
      </c>
      <c r="AQ85" s="4">
        <f t="shared" si="21"/>
        <v>384792.88149999641</v>
      </c>
      <c r="AR85" s="4">
        <f t="shared" si="21"/>
        <v>606524.05460000969</v>
      </c>
      <c r="AS85" s="4"/>
      <c r="AT85" s="4">
        <f t="shared" ref="AT85:BA85" si="22">AT84-AS84</f>
        <v>266192.10750000365</v>
      </c>
      <c r="AU85" s="4">
        <f t="shared" si="22"/>
        <v>152403.14550000802</v>
      </c>
      <c r="AV85" s="4">
        <f t="shared" si="22"/>
        <v>-264856.27750000358</v>
      </c>
      <c r="AW85" s="4">
        <f t="shared" si="22"/>
        <v>302685.19560000487</v>
      </c>
      <c r="AX85" s="4">
        <f t="shared" si="22"/>
        <v>193589.83569999412</v>
      </c>
      <c r="AY85" s="4">
        <f t="shared" si="22"/>
        <v>-15435.596499999985</v>
      </c>
      <c r="AZ85" s="4">
        <f t="shared" si="22"/>
        <v>-48446.508700001985</v>
      </c>
      <c r="BA85" s="4">
        <f t="shared" si="22"/>
        <v>467995.41909999028</v>
      </c>
    </row>
    <row r="87" spans="1:53" x14ac:dyDescent="0.35">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row>
  </sheetData>
  <sortState xmlns:xlrd2="http://schemas.microsoft.com/office/spreadsheetml/2017/richdata2" ref="A5:AR82">
    <sortCondition ref="B5:B82"/>
    <sortCondition ref="C5:C82"/>
  </sortState>
  <mergeCells count="4">
    <mergeCell ref="E3:Q3"/>
    <mergeCell ref="R3:AD3"/>
    <mergeCell ref="AE3:AQ3"/>
    <mergeCell ref="AR3:BD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C1B2C-5070-4A59-A367-B194A3E1C974}">
  <dimension ref="A1:AY86"/>
  <sheetViews>
    <sheetView workbookViewId="0">
      <pane xSplit="3" ySplit="4" topLeftCell="AH57" activePane="bottomRight" state="frozen"/>
      <selection activeCell="AZ89" sqref="AZ89"/>
      <selection pane="topRight" activeCell="AZ89" sqref="AZ89"/>
      <selection pane="bottomLeft" activeCell="AZ89" sqref="AZ89"/>
      <selection pane="bottomRight" activeCell="AU5" sqref="AU5:AU83"/>
    </sheetView>
  </sheetViews>
  <sheetFormatPr defaultRowHeight="14.5" x14ac:dyDescent="0.35"/>
  <cols>
    <col min="1" max="1" width="4" bestFit="1" customWidth="1"/>
    <col min="2" max="2" width="12.6328125" customWidth="1"/>
    <col min="3" max="3" width="18.26953125" bestFit="1" customWidth="1"/>
    <col min="4" max="15" width="8.7265625" bestFit="1" customWidth="1"/>
    <col min="16" max="16" width="9.7265625" bestFit="1" customWidth="1"/>
    <col min="17" max="23" width="8.7265625" bestFit="1" customWidth="1"/>
    <col min="29" max="29" width="8.81640625" bestFit="1" customWidth="1"/>
    <col min="31" max="31" width="8.54296875" bestFit="1" customWidth="1"/>
    <col min="33" max="33" width="8.54296875" bestFit="1" customWidth="1"/>
    <col min="34" max="34" width="8.453125" customWidth="1"/>
    <col min="35" max="36" width="8.54296875" bestFit="1" customWidth="1"/>
    <col min="38" max="38" width="8.54296875" bestFit="1" customWidth="1"/>
    <col min="40" max="44" width="8.54296875" bestFit="1" customWidth="1"/>
    <col min="47" max="47" width="8.54296875" bestFit="1" customWidth="1"/>
  </cols>
  <sheetData>
    <row r="1" spans="1:51" x14ac:dyDescent="0.35">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c r="AX1">
        <v>48</v>
      </c>
      <c r="AY1">
        <v>49</v>
      </c>
    </row>
    <row r="2" spans="1:51" x14ac:dyDescent="0.35">
      <c r="C2" t="s">
        <v>179</v>
      </c>
    </row>
    <row r="3" spans="1:51" x14ac:dyDescent="0.35">
      <c r="D3" s="62">
        <v>2023</v>
      </c>
      <c r="E3" s="62"/>
      <c r="F3" s="62"/>
      <c r="G3" s="62"/>
      <c r="H3" s="62"/>
      <c r="I3" s="62"/>
      <c r="J3" s="62"/>
      <c r="K3" s="62"/>
      <c r="L3" s="63"/>
      <c r="M3" s="63"/>
      <c r="N3" s="63"/>
      <c r="O3" s="63"/>
      <c r="P3" s="62">
        <v>2024</v>
      </c>
      <c r="Q3" s="62"/>
      <c r="R3" s="62"/>
      <c r="S3" s="62"/>
      <c r="T3" s="62"/>
      <c r="U3" s="62"/>
      <c r="V3" s="62"/>
      <c r="W3" s="62"/>
      <c r="X3" s="63"/>
      <c r="Y3" s="63"/>
      <c r="Z3" s="63"/>
      <c r="AA3" s="63"/>
      <c r="AB3" s="62">
        <v>2025</v>
      </c>
      <c r="AC3" s="62"/>
      <c r="AD3" s="62"/>
      <c r="AE3" s="62"/>
      <c r="AF3" s="62"/>
      <c r="AG3" s="62"/>
      <c r="AH3" s="62"/>
      <c r="AI3" s="62"/>
      <c r="AJ3" s="63"/>
      <c r="AK3" s="63"/>
      <c r="AL3" s="63"/>
      <c r="AM3" s="63"/>
      <c r="AN3" s="62">
        <v>2026</v>
      </c>
      <c r="AO3" s="62"/>
      <c r="AP3" s="62"/>
      <c r="AQ3" s="62"/>
      <c r="AR3" s="62"/>
      <c r="AS3" s="62"/>
      <c r="AT3" s="62"/>
      <c r="AU3" s="62"/>
      <c r="AV3" s="63"/>
      <c r="AW3" s="63"/>
      <c r="AX3" s="63"/>
      <c r="AY3" s="63"/>
    </row>
    <row r="4" spans="1:51" x14ac:dyDescent="0.35">
      <c r="A4" t="s">
        <v>178</v>
      </c>
      <c r="B4" t="s">
        <v>91</v>
      </c>
      <c r="C4" t="s">
        <v>12</v>
      </c>
      <c r="D4" s="2">
        <v>1</v>
      </c>
      <c r="E4" s="2">
        <v>2</v>
      </c>
      <c r="F4" s="2">
        <v>3</v>
      </c>
      <c r="G4" s="2">
        <v>4</v>
      </c>
      <c r="H4" s="2">
        <v>5</v>
      </c>
      <c r="I4" s="2">
        <v>6</v>
      </c>
      <c r="J4" s="2">
        <v>7</v>
      </c>
      <c r="K4" s="2">
        <v>8</v>
      </c>
      <c r="L4" s="2">
        <v>9</v>
      </c>
      <c r="M4" s="2">
        <v>10</v>
      </c>
      <c r="N4" s="2">
        <v>11</v>
      </c>
      <c r="O4" s="2">
        <v>12</v>
      </c>
      <c r="P4" s="2">
        <v>1</v>
      </c>
      <c r="Q4" s="2">
        <v>2</v>
      </c>
      <c r="R4" s="2">
        <v>3</v>
      </c>
      <c r="S4" s="2">
        <v>4</v>
      </c>
      <c r="T4" s="2">
        <v>5</v>
      </c>
      <c r="U4" s="2">
        <v>6</v>
      </c>
      <c r="V4" s="2">
        <v>7</v>
      </c>
      <c r="W4" s="2">
        <v>8</v>
      </c>
      <c r="X4" s="2">
        <v>9</v>
      </c>
      <c r="Y4" s="2">
        <v>10</v>
      </c>
      <c r="Z4" s="2">
        <v>11</v>
      </c>
      <c r="AA4" s="2">
        <v>12</v>
      </c>
      <c r="AB4" s="2">
        <v>1</v>
      </c>
      <c r="AC4" s="2">
        <v>2</v>
      </c>
      <c r="AD4" s="2">
        <v>3</v>
      </c>
      <c r="AE4" s="2">
        <v>4</v>
      </c>
      <c r="AF4" s="2">
        <v>5</v>
      </c>
      <c r="AG4" s="2">
        <v>6</v>
      </c>
      <c r="AH4" s="2">
        <v>7</v>
      </c>
      <c r="AI4" s="2">
        <v>8</v>
      </c>
      <c r="AJ4" s="2">
        <v>9</v>
      </c>
      <c r="AK4" s="2">
        <v>10</v>
      </c>
      <c r="AL4" s="2">
        <v>11</v>
      </c>
      <c r="AM4" s="2">
        <v>12</v>
      </c>
      <c r="AN4" s="2">
        <v>1</v>
      </c>
      <c r="AO4" s="2">
        <v>2</v>
      </c>
      <c r="AP4" s="2">
        <v>3</v>
      </c>
      <c r="AQ4" s="2">
        <v>4</v>
      </c>
      <c r="AR4" s="2">
        <v>5</v>
      </c>
      <c r="AS4" s="2">
        <v>6</v>
      </c>
      <c r="AT4" s="2">
        <v>7</v>
      </c>
      <c r="AU4" s="2">
        <v>8</v>
      </c>
      <c r="AV4" s="2">
        <v>9</v>
      </c>
      <c r="AW4" s="2">
        <v>10</v>
      </c>
      <c r="AX4" s="2">
        <v>11</v>
      </c>
      <c r="AY4" s="2">
        <v>12</v>
      </c>
    </row>
    <row r="5" spans="1:51" x14ac:dyDescent="0.35">
      <c r="A5" s="16">
        <v>141</v>
      </c>
      <c r="B5" t="s">
        <v>93</v>
      </c>
      <c r="C5" t="s">
        <v>14</v>
      </c>
      <c r="D5" s="4">
        <v>65682.529999987222</v>
      </c>
      <c r="E5" s="4">
        <v>5044.3799999989569</v>
      </c>
      <c r="F5" s="4">
        <v>4851.3999999919906</v>
      </c>
      <c r="G5" s="4">
        <v>8975.4699999997392</v>
      </c>
      <c r="H5" s="4">
        <v>7701.5400000056252</v>
      </c>
      <c r="I5" s="4">
        <v>3409.7299999985844</v>
      </c>
      <c r="J5" s="4">
        <v>13133.760000008158</v>
      </c>
      <c r="K5" s="4">
        <v>12754.710000004619</v>
      </c>
      <c r="L5" s="4">
        <v>17633.859999997541</v>
      </c>
      <c r="M5" s="4">
        <v>16795.639999987558</v>
      </c>
      <c r="N5" s="4">
        <v>16633.860000006855</v>
      </c>
      <c r="O5" s="4">
        <v>22980.710000003688</v>
      </c>
      <c r="P5" s="4">
        <v>39703.96999999322</v>
      </c>
      <c r="Q5" s="4">
        <v>2038.9400000087917</v>
      </c>
      <c r="R5" s="4">
        <v>11633.17999999132</v>
      </c>
      <c r="S5" s="4">
        <v>8175.3600000217557</v>
      </c>
      <c r="T5" s="4">
        <v>10621.489999986254</v>
      </c>
      <c r="U5" s="4">
        <v>3268.3599999910221</v>
      </c>
      <c r="V5" s="4">
        <v>15108.980000001378</v>
      </c>
      <c r="W5" s="4">
        <v>14154.169999994338</v>
      </c>
      <c r="X5" s="4">
        <v>-435.30000000447035</v>
      </c>
      <c r="Y5" s="4">
        <v>2210.1100000208244</v>
      </c>
      <c r="Z5" s="4">
        <v>3783.4099999992177</v>
      </c>
      <c r="AA5" s="4">
        <v>15857.250000007451</v>
      </c>
      <c r="AB5" s="4">
        <v>7201.8599999751896</v>
      </c>
      <c r="AC5" s="4">
        <v>22698.650000018999</v>
      </c>
      <c r="AD5" s="4">
        <v>12105.330000009388</v>
      </c>
      <c r="AE5" s="4">
        <v>1774.8999999966472</v>
      </c>
      <c r="AF5" s="4">
        <v>10116.350000005215</v>
      </c>
      <c r="AG5" s="4">
        <v>12328.499999999069</v>
      </c>
      <c r="AH5" s="4">
        <v>5989.190000012517</v>
      </c>
      <c r="AI5" s="4">
        <v>5603.6499999826774</v>
      </c>
      <c r="AJ5" s="4">
        <v>2632.9600000083447</v>
      </c>
      <c r="AK5" s="4">
        <v>5390</v>
      </c>
      <c r="AL5" s="4">
        <v>8438.42</v>
      </c>
      <c r="AM5" s="4">
        <v>889.2600000295788</v>
      </c>
      <c r="AN5" s="4">
        <v>11120.589999966323</v>
      </c>
      <c r="AO5" s="4">
        <v>3555</v>
      </c>
      <c r="AP5" s="4">
        <v>18408</v>
      </c>
      <c r="AQ5" s="4">
        <v>12700.300000031479</v>
      </c>
      <c r="AR5" s="4">
        <v>6692.8699999712408</v>
      </c>
      <c r="AS5" s="4">
        <v>5672.3400000296533</v>
      </c>
      <c r="AT5" s="4">
        <v>8128.2899999869987</v>
      </c>
      <c r="AU5" s="4">
        <v>2671.4900000048801</v>
      </c>
      <c r="AV5" s="4"/>
      <c r="AW5" s="4"/>
      <c r="AX5" s="4"/>
      <c r="AY5" s="4"/>
    </row>
    <row r="6" spans="1:51" x14ac:dyDescent="0.35">
      <c r="A6" s="16">
        <v>198</v>
      </c>
      <c r="B6" t="s">
        <v>93</v>
      </c>
      <c r="C6" t="s">
        <v>19</v>
      </c>
      <c r="D6" s="4">
        <v>94795.600000083447</v>
      </c>
      <c r="E6" s="4">
        <v>46978.270000007004</v>
      </c>
      <c r="F6" s="4">
        <v>49851.56000001356</v>
      </c>
      <c r="G6" s="4">
        <v>34865.90999994427</v>
      </c>
      <c r="H6" s="4">
        <v>84098.120000038296</v>
      </c>
      <c r="I6" s="4">
        <v>31906.169999998063</v>
      </c>
      <c r="J6" s="4">
        <v>48262.909999966621</v>
      </c>
      <c r="K6" s="4">
        <v>58314.110000029206</v>
      </c>
      <c r="L6" s="4">
        <v>112412.28999996185</v>
      </c>
      <c r="M6" s="4">
        <v>49189.980000015348</v>
      </c>
      <c r="N6" s="4">
        <v>39366.820000063628</v>
      </c>
      <c r="O6" s="4">
        <v>125542.46999994665</v>
      </c>
      <c r="P6" s="4">
        <v>236185.40999994054</v>
      </c>
      <c r="Q6" s="4">
        <v>25398.220000054687</v>
      </c>
      <c r="R6" s="4">
        <v>93932.299999989569</v>
      </c>
      <c r="S6" s="4">
        <v>52783.069999933243</v>
      </c>
      <c r="T6" s="4">
        <v>35042.68000009656</v>
      </c>
      <c r="U6" s="4">
        <v>44059.890000015497</v>
      </c>
      <c r="V6" s="4">
        <v>31867.570000000298</v>
      </c>
      <c r="W6" s="4">
        <v>86950.039999913424</v>
      </c>
      <c r="X6" s="4">
        <v>34263.920000072569</v>
      </c>
      <c r="Y6" s="4">
        <v>32651.239999972284</v>
      </c>
      <c r="Z6" s="4">
        <v>32223.73999992013</v>
      </c>
      <c r="AA6" s="4">
        <v>33077.540000140667</v>
      </c>
      <c r="AB6" s="4">
        <v>102581.20000007749</v>
      </c>
      <c r="AC6" s="4">
        <v>79097.959999848157</v>
      </c>
      <c r="AD6" s="4">
        <v>46845.230000063777</v>
      </c>
      <c r="AE6" s="4">
        <v>37674.119999982417</v>
      </c>
      <c r="AF6" s="4">
        <v>43114.490000039339</v>
      </c>
      <c r="AG6" s="4">
        <v>42395.06000001356</v>
      </c>
      <c r="AH6" s="4">
        <v>47195.920000039041</v>
      </c>
      <c r="AI6" s="4">
        <v>8482.819999948144</v>
      </c>
      <c r="AJ6" s="4">
        <v>149719.88000006974</v>
      </c>
      <c r="AK6" s="4">
        <v>43970</v>
      </c>
      <c r="AL6" s="4">
        <v>33119.74</v>
      </c>
      <c r="AM6" s="4">
        <v>69365.030000049621</v>
      </c>
      <c r="AN6" s="4">
        <v>50288.299999948591</v>
      </c>
      <c r="AO6" s="4">
        <v>39583</v>
      </c>
      <c r="AP6" s="4">
        <v>73135</v>
      </c>
      <c r="AQ6" s="4">
        <v>38790.920000217855</v>
      </c>
      <c r="AR6" s="4">
        <v>9966.6799998469651</v>
      </c>
      <c r="AS6" s="4">
        <v>174258.6900000684</v>
      </c>
      <c r="AT6" s="4">
        <v>66320.779999997467</v>
      </c>
      <c r="AU6" s="4">
        <v>52984.769999984652</v>
      </c>
      <c r="AV6" s="4"/>
      <c r="AW6" s="4"/>
      <c r="AX6" s="4"/>
      <c r="AY6" s="4"/>
    </row>
    <row r="7" spans="1:51" x14ac:dyDescent="0.35">
      <c r="A7" s="16">
        <v>245</v>
      </c>
      <c r="B7" t="s">
        <v>93</v>
      </c>
      <c r="C7" t="s">
        <v>22</v>
      </c>
      <c r="D7" s="4">
        <v>34922.839999990538</v>
      </c>
      <c r="E7" s="4">
        <v>3710.3099999967963</v>
      </c>
      <c r="F7" s="4">
        <v>12337.850000004284</v>
      </c>
      <c r="G7" s="4">
        <v>20170.55000000447</v>
      </c>
      <c r="H7" s="4">
        <v>20122.799999992363</v>
      </c>
      <c r="I7" s="4">
        <v>22849.449999997392</v>
      </c>
      <c r="J7" s="4">
        <v>27721</v>
      </c>
      <c r="K7" s="4">
        <v>13059.609999994747</v>
      </c>
      <c r="L7" s="4">
        <v>19092.489999991842</v>
      </c>
      <c r="M7" s="4">
        <v>14227.730000020005</v>
      </c>
      <c r="N7" s="4">
        <v>5460.4999999981374</v>
      </c>
      <c r="O7" s="4">
        <v>37113.54999996163</v>
      </c>
      <c r="P7" s="4">
        <v>34987.940000036731</v>
      </c>
      <c r="Q7" s="4">
        <v>23982.170000008307</v>
      </c>
      <c r="R7" s="4">
        <v>22070.370000008494</v>
      </c>
      <c r="S7" s="4">
        <v>10523.389999999665</v>
      </c>
      <c r="T7" s="4">
        <v>9965.0299999983981</v>
      </c>
      <c r="U7" s="4">
        <v>21512.109999985434</v>
      </c>
      <c r="V7" s="4">
        <v>18139.01000000909</v>
      </c>
      <c r="W7" s="4">
        <v>35861.299999997951</v>
      </c>
      <c r="X7" s="4">
        <v>27815.879999990575</v>
      </c>
      <c r="Y7" s="4">
        <v>14111.889999980107</v>
      </c>
      <c r="Z7" s="4">
        <v>13846.060000030324</v>
      </c>
      <c r="AA7" s="4">
        <v>21782.719999970868</v>
      </c>
      <c r="AB7" s="4">
        <v>27107.929999990389</v>
      </c>
      <c r="AC7" s="4">
        <v>21462.83000006713</v>
      </c>
      <c r="AD7" s="4">
        <v>30919.54999994114</v>
      </c>
      <c r="AE7" s="4">
        <v>14727.529999980703</v>
      </c>
      <c r="AF7" s="4">
        <v>12804.739999985322</v>
      </c>
      <c r="AG7" s="4">
        <v>19571.110000055283</v>
      </c>
      <c r="AH7" s="4">
        <v>11878.969999985769</v>
      </c>
      <c r="AI7" s="4">
        <v>25330.239999987185</v>
      </c>
      <c r="AJ7" s="4">
        <v>9322.6399999894202</v>
      </c>
      <c r="AK7" s="4">
        <v>15750</v>
      </c>
      <c r="AL7" s="4">
        <v>13111.97</v>
      </c>
      <c r="AM7" s="4">
        <v>22274.949999997392</v>
      </c>
      <c r="AN7" s="4">
        <v>20987.709999974817</v>
      </c>
      <c r="AO7" s="4">
        <v>19741</v>
      </c>
      <c r="AP7" s="4">
        <v>26104</v>
      </c>
      <c r="AQ7" s="4">
        <v>12777.019999999553</v>
      </c>
      <c r="AR7" s="4">
        <v>29939.820000031963</v>
      </c>
      <c r="AS7" s="4">
        <v>26911.449999954551</v>
      </c>
      <c r="AT7" s="4">
        <v>16392.600000012666</v>
      </c>
      <c r="AU7" s="4">
        <v>42706.160000020638</v>
      </c>
      <c r="AV7" s="4"/>
      <c r="AW7" s="4"/>
      <c r="AX7" s="4"/>
      <c r="AY7" s="4"/>
    </row>
    <row r="8" spans="1:51" x14ac:dyDescent="0.35">
      <c r="A8" s="16">
        <v>296</v>
      </c>
      <c r="B8" t="s">
        <v>93</v>
      </c>
      <c r="C8" t="s">
        <v>31</v>
      </c>
      <c r="D8" s="4">
        <v>29510.909999959171</v>
      </c>
      <c r="E8" s="4">
        <v>17061.390000000596</v>
      </c>
      <c r="F8" s="4">
        <v>56548.240000022575</v>
      </c>
      <c r="G8" s="4">
        <v>25521.890000002459</v>
      </c>
      <c r="H8" s="4">
        <v>37243.939999997616</v>
      </c>
      <c r="I8" s="4">
        <v>7475.0099999997765</v>
      </c>
      <c r="J8" s="4">
        <v>20530.939999980852</v>
      </c>
      <c r="K8" s="4">
        <v>26693.420000005513</v>
      </c>
      <c r="L8" s="4">
        <v>17719.050000010058</v>
      </c>
      <c r="M8" s="4">
        <v>44080.939999978989</v>
      </c>
      <c r="N8" s="4">
        <v>-857.20999999344349</v>
      </c>
      <c r="O8" s="4">
        <v>31077.06000001356</v>
      </c>
      <c r="P8" s="4">
        <v>53378.21999999322</v>
      </c>
      <c r="Q8" s="4">
        <v>9591.7400000076741</v>
      </c>
      <c r="R8" s="4">
        <v>6582.2999999932945</v>
      </c>
      <c r="S8" s="4">
        <v>10680.000000014901</v>
      </c>
      <c r="T8" s="4">
        <v>5448.5699999686331</v>
      </c>
      <c r="U8" s="4">
        <v>18503.370000047609</v>
      </c>
      <c r="V8" s="4">
        <v>21670.609999967739</v>
      </c>
      <c r="W8" s="4">
        <v>58241.10000002943</v>
      </c>
      <c r="X8" s="4">
        <v>20959.149999957532</v>
      </c>
      <c r="Y8" s="4">
        <v>18748.920000026003</v>
      </c>
      <c r="Z8" s="4">
        <v>22914.800000017509</v>
      </c>
      <c r="AA8" s="4">
        <v>34784.949999969453</v>
      </c>
      <c r="AB8" s="4">
        <v>43725.989999994636</v>
      </c>
      <c r="AC8" s="4">
        <v>41852.109999967739</v>
      </c>
      <c r="AD8" s="4">
        <v>24478.940000025555</v>
      </c>
      <c r="AE8" s="4">
        <v>11582.260000074282</v>
      </c>
      <c r="AF8" s="4">
        <v>36094.019999975339</v>
      </c>
      <c r="AG8" s="4">
        <v>40602.450000004843</v>
      </c>
      <c r="AH8" s="4">
        <v>23321.079999966547</v>
      </c>
      <c r="AI8" s="4">
        <v>43344.460000045598</v>
      </c>
      <c r="AJ8" s="4">
        <v>13854.169999971986</v>
      </c>
      <c r="AK8" s="4">
        <v>21833</v>
      </c>
      <c r="AL8" s="4">
        <v>35536.730000000003</v>
      </c>
      <c r="AM8" s="4">
        <v>9601.5800000578165</v>
      </c>
      <c r="AN8" s="4">
        <v>29456.120000008494</v>
      </c>
      <c r="AO8" s="4">
        <v>2987</v>
      </c>
      <c r="AP8" s="4">
        <v>112814</v>
      </c>
      <c r="AQ8" s="4">
        <v>13434.669999938458</v>
      </c>
      <c r="AR8" s="4">
        <v>4350.0900000296533</v>
      </c>
      <c r="AS8" s="4">
        <v>28336.289999989793</v>
      </c>
      <c r="AT8" s="4">
        <v>13723.990000056103</v>
      </c>
      <c r="AU8" s="4">
        <v>9659.7299999520183</v>
      </c>
    </row>
    <row r="9" spans="1:51" x14ac:dyDescent="0.35">
      <c r="A9" s="17">
        <v>305</v>
      </c>
      <c r="B9" t="s">
        <v>93</v>
      </c>
      <c r="C9" t="s">
        <v>33</v>
      </c>
      <c r="D9" s="4">
        <v>58497.639999990351</v>
      </c>
      <c r="E9" s="4">
        <v>14371.679999988526</v>
      </c>
      <c r="F9" s="4">
        <v>10183.550000001676</v>
      </c>
      <c r="G9" s="4">
        <v>31777.550000003539</v>
      </c>
      <c r="H9" s="4">
        <v>34458.39999999851</v>
      </c>
      <c r="I9" s="4">
        <v>9612.2000000113621</v>
      </c>
      <c r="J9" s="4">
        <v>19095.599999986589</v>
      </c>
      <c r="K9" s="4">
        <v>20572.670000015758</v>
      </c>
      <c r="L9" s="4">
        <v>10732.330000010319</v>
      </c>
      <c r="M9" s="4">
        <v>28095.259999968112</v>
      </c>
      <c r="N9" s="4">
        <v>12413.050000010058</v>
      </c>
      <c r="O9" s="4">
        <v>30283.870000012219</v>
      </c>
      <c r="P9" s="4">
        <v>79342.789999999106</v>
      </c>
      <c r="Q9" s="4">
        <v>8293.9599999859929</v>
      </c>
      <c r="R9" s="4">
        <v>16109.720000008121</v>
      </c>
      <c r="S9" s="4">
        <v>29240.319999998435</v>
      </c>
      <c r="T9" s="4">
        <v>13744.330000000075</v>
      </c>
      <c r="U9" s="4">
        <v>4194.6699999962002</v>
      </c>
      <c r="V9" s="4">
        <v>8281.7999999914318</v>
      </c>
      <c r="W9" s="4">
        <v>24219.590000014752</v>
      </c>
      <c r="X9" s="4">
        <v>28536.459999980405</v>
      </c>
      <c r="Y9" s="4">
        <v>22243.400000039488</v>
      </c>
      <c r="Z9" s="4">
        <v>8688.7100000139326</v>
      </c>
      <c r="AA9" s="4">
        <v>10952.279999988154</v>
      </c>
      <c r="AB9" s="4">
        <v>22933.149999968708</v>
      </c>
      <c r="AC9" s="4">
        <v>29800.220000032336</v>
      </c>
      <c r="AD9" s="4">
        <v>19035.469999983907</v>
      </c>
      <c r="AE9" s="4">
        <v>5721.1599999926984</v>
      </c>
      <c r="AF9" s="4">
        <v>17019.660000000149</v>
      </c>
      <c r="AG9" s="4">
        <v>15009.669999973848</v>
      </c>
      <c r="AH9" s="4">
        <v>12130.830000014976</v>
      </c>
      <c r="AI9" s="4">
        <v>13853.390000006184</v>
      </c>
      <c r="AJ9" s="4">
        <v>16636.600000042468</v>
      </c>
      <c r="AK9" s="4">
        <v>17288</v>
      </c>
      <c r="AL9" s="4">
        <v>23731.67</v>
      </c>
      <c r="AM9" s="4">
        <v>11941.540000017732</v>
      </c>
      <c r="AN9" s="4">
        <v>50008.00999998115</v>
      </c>
      <c r="AO9" s="4">
        <v>8345</v>
      </c>
      <c r="AP9" s="4">
        <v>22533</v>
      </c>
      <c r="AQ9" s="4">
        <v>14589.970000062138</v>
      </c>
      <c r="AR9" s="4">
        <v>18788.060000050813</v>
      </c>
      <c r="AS9" s="4">
        <v>17148.459999950603</v>
      </c>
      <c r="AT9" s="4">
        <v>4888.6999999582767</v>
      </c>
      <c r="AU9" s="4">
        <v>-8639.320000000298</v>
      </c>
    </row>
    <row r="10" spans="1:51" x14ac:dyDescent="0.35">
      <c r="A10" s="16">
        <v>338</v>
      </c>
      <c r="B10" t="s">
        <v>93</v>
      </c>
      <c r="C10" t="s">
        <v>36</v>
      </c>
      <c r="D10" s="4">
        <v>75054.029999994673</v>
      </c>
      <c r="E10" s="4">
        <v>21829.650000008754</v>
      </c>
      <c r="F10" s="4">
        <v>9974.1099999919534</v>
      </c>
      <c r="G10" s="4">
        <v>17915.20000000298</v>
      </c>
      <c r="H10" s="4">
        <v>53253.810000002384</v>
      </c>
      <c r="I10" s="4">
        <v>2732.3499999903142</v>
      </c>
      <c r="J10" s="4">
        <v>39279.690000005998</v>
      </c>
      <c r="K10" s="4">
        <v>12302.349999999627</v>
      </c>
      <c r="L10" s="4">
        <v>24948.550000003539</v>
      </c>
      <c r="M10" s="4">
        <v>11068.259999994189</v>
      </c>
      <c r="N10" s="4">
        <v>21837.549999989569</v>
      </c>
      <c r="O10" s="4">
        <v>24351.500000004657</v>
      </c>
      <c r="P10" s="4">
        <v>111682.93999999482</v>
      </c>
      <c r="Q10" s="4">
        <v>25515.270000007004</v>
      </c>
      <c r="R10" s="4">
        <v>-19923.609999967739</v>
      </c>
      <c r="S10" s="4">
        <v>13601.009999957867</v>
      </c>
      <c r="T10" s="4">
        <v>12548.320000024512</v>
      </c>
      <c r="U10" s="4">
        <v>12122.439999995753</v>
      </c>
      <c r="V10" s="4">
        <v>18218.920000013895</v>
      </c>
      <c r="W10" s="4">
        <v>26396.019999996759</v>
      </c>
      <c r="X10" s="4">
        <v>14523.920000002719</v>
      </c>
      <c r="Y10" s="4">
        <v>6824.9700000016019</v>
      </c>
      <c r="Z10" s="4">
        <v>3479.959999977611</v>
      </c>
      <c r="AA10" s="4">
        <v>18141.010000008158</v>
      </c>
      <c r="AB10" s="4">
        <v>9806.2300000181422</v>
      </c>
      <c r="AC10" s="4">
        <v>9237.8699999731034</v>
      </c>
      <c r="AD10" s="4">
        <v>6323.8199999835342</v>
      </c>
      <c r="AE10" s="4">
        <v>6256.2399999815971</v>
      </c>
      <c r="AF10" s="4">
        <v>20219.790000020526</v>
      </c>
      <c r="AG10" s="4">
        <v>29425.539999989793</v>
      </c>
      <c r="AH10" s="4">
        <v>12623.120000040159</v>
      </c>
      <c r="AI10" s="4">
        <v>18125.199999956414</v>
      </c>
      <c r="AJ10" s="4">
        <v>1988.0600000321865</v>
      </c>
      <c r="AK10" s="4">
        <v>14411</v>
      </c>
      <c r="AL10" s="4">
        <v>30765.41</v>
      </c>
      <c r="AM10" s="4">
        <v>3286.7999999560416</v>
      </c>
      <c r="AN10" s="4">
        <v>1299.1400000173599</v>
      </c>
      <c r="AO10" s="4">
        <v>2381</v>
      </c>
      <c r="AP10" s="4">
        <v>38061</v>
      </c>
      <c r="AQ10" s="4">
        <v>5125.3599999882281</v>
      </c>
      <c r="AR10" s="4">
        <v>7731.1900000059977</v>
      </c>
      <c r="AS10" s="4">
        <v>17697.970000009984</v>
      </c>
      <c r="AT10" s="4">
        <v>9649.429999994114</v>
      </c>
      <c r="AU10" s="4">
        <v>61.999999949708581</v>
      </c>
    </row>
    <row r="11" spans="1:51" x14ac:dyDescent="0.35">
      <c r="A11" s="16">
        <v>353</v>
      </c>
      <c r="B11" t="s">
        <v>93</v>
      </c>
      <c r="C11" t="s">
        <v>37</v>
      </c>
      <c r="D11" s="4">
        <v>40606.449999997392</v>
      </c>
      <c r="E11" s="4">
        <v>6103.9300000136718</v>
      </c>
      <c r="F11" s="4">
        <v>17818.559999991208</v>
      </c>
      <c r="G11" s="4">
        <v>6580.2099999934435</v>
      </c>
      <c r="H11" s="4">
        <v>19457.830000009388</v>
      </c>
      <c r="I11" s="4">
        <v>20508.659999991767</v>
      </c>
      <c r="J11" s="4">
        <v>21992.680000017397</v>
      </c>
      <c r="K11" s="4">
        <v>17504.959999985062</v>
      </c>
      <c r="L11" s="4">
        <v>10631.590000011027</v>
      </c>
      <c r="M11" s="4">
        <v>13954.98999999091</v>
      </c>
      <c r="N11" s="4">
        <v>20308.419999993406</v>
      </c>
      <c r="O11" s="4">
        <v>16441.890000000596</v>
      </c>
      <c r="P11" s="4">
        <v>99365.750000022352</v>
      </c>
      <c r="Q11" s="4">
        <v>17418.509999979287</v>
      </c>
      <c r="R11" s="4">
        <v>11409.980000014417</v>
      </c>
      <c r="S11" s="4">
        <v>7159.4199999971315</v>
      </c>
      <c r="T11" s="4">
        <v>11101.940000001341</v>
      </c>
      <c r="U11" s="4">
        <v>26887.789999991655</v>
      </c>
      <c r="V11" s="4">
        <v>13622.349999994971</v>
      </c>
      <c r="W11" s="4">
        <v>20950.819999993779</v>
      </c>
      <c r="X11" s="4">
        <v>14451.640000028536</v>
      </c>
      <c r="Y11" s="4">
        <v>4412.6299999719486</v>
      </c>
      <c r="Z11" s="4">
        <v>11243.890000022948</v>
      </c>
      <c r="AA11" s="4">
        <v>12574.110000000335</v>
      </c>
      <c r="AB11" s="4">
        <v>46385.930000016466</v>
      </c>
      <c r="AC11" s="4">
        <v>17883.699999986216</v>
      </c>
      <c r="AD11" s="4">
        <v>9145.6500000255182</v>
      </c>
      <c r="AE11" s="4">
        <v>8291.2499999869615</v>
      </c>
      <c r="AF11" s="4">
        <v>11353.940000001341</v>
      </c>
      <c r="AG11" s="4">
        <v>-840.6300000064075</v>
      </c>
      <c r="AH11" s="4">
        <v>14883.849999995902</v>
      </c>
      <c r="AI11" s="4">
        <v>24105.299999999814</v>
      </c>
      <c r="AJ11" s="4">
        <v>5943.8299999991432</v>
      </c>
      <c r="AK11" s="4">
        <v>2879</v>
      </c>
      <c r="AL11" s="4">
        <v>11447.32</v>
      </c>
      <c r="AM11" s="4">
        <v>25773.809999994002</v>
      </c>
      <c r="AN11" s="4">
        <v>14290.930000023916</v>
      </c>
      <c r="AO11" s="4">
        <v>10368</v>
      </c>
      <c r="AP11" s="4">
        <v>30228</v>
      </c>
      <c r="AQ11" s="4">
        <v>3549.0899999868125</v>
      </c>
      <c r="AR11" s="4">
        <v>12754.500000026077</v>
      </c>
      <c r="AS11" s="4">
        <v>15283.999999957159</v>
      </c>
      <c r="AT11" s="4">
        <v>11491.069999963045</v>
      </c>
      <c r="AU11" s="4">
        <v>3004.7900000242516</v>
      </c>
    </row>
    <row r="12" spans="1:51" x14ac:dyDescent="0.35">
      <c r="A12" s="16">
        <v>424</v>
      </c>
      <c r="B12" t="s">
        <v>93</v>
      </c>
      <c r="C12" t="s">
        <v>38</v>
      </c>
      <c r="D12" s="4">
        <v>54987.909999999218</v>
      </c>
      <c r="E12" s="4">
        <v>0</v>
      </c>
      <c r="F12" s="4">
        <v>8316.0900000000838</v>
      </c>
      <c r="G12" s="4">
        <v>3313.6799999992363</v>
      </c>
      <c r="H12" s="4">
        <v>667.91000000061467</v>
      </c>
      <c r="I12" s="4">
        <v>2058.5400000018999</v>
      </c>
      <c r="J12" s="4">
        <v>1761.9499999955297</v>
      </c>
      <c r="K12" s="4">
        <v>2180.5200000051409</v>
      </c>
      <c r="L12" s="4">
        <v>7284.3399999979883</v>
      </c>
      <c r="M12" s="4">
        <v>5543.9100000008475</v>
      </c>
      <c r="N12" s="4">
        <v>7518.0799999975134</v>
      </c>
      <c r="O12" s="4">
        <v>10452.950000002747</v>
      </c>
      <c r="P12" s="4">
        <v>18669.939999999013</v>
      </c>
      <c r="Q12" s="4">
        <v>1342.3700000022072</v>
      </c>
      <c r="R12" s="4">
        <v>1262.6199999966193</v>
      </c>
      <c r="S12" s="4">
        <v>5724.0299999993294</v>
      </c>
      <c r="T12" s="4">
        <v>784.02999999956228</v>
      </c>
      <c r="U12" s="4">
        <v>11513.580000003567</v>
      </c>
      <c r="V12" s="4">
        <v>1345.5899999947287</v>
      </c>
      <c r="W12" s="4">
        <v>6719.170000000624</v>
      </c>
      <c r="X12" s="4">
        <v>-19.269999998854473</v>
      </c>
      <c r="Y12" s="4">
        <v>1601.4800000048708</v>
      </c>
      <c r="Z12" s="4">
        <v>334.05000000074506</v>
      </c>
      <c r="AA12" s="4">
        <v>401.86999999848194</v>
      </c>
      <c r="AB12" s="4">
        <v>37855.339999992866</v>
      </c>
      <c r="AC12" s="4">
        <v>10396.099999998929</v>
      </c>
      <c r="AD12" s="4">
        <v>-581.9699999995064</v>
      </c>
      <c r="AE12" s="4">
        <v>412.82000000588596</v>
      </c>
      <c r="AF12" s="4">
        <v>1329.9999999976717</v>
      </c>
      <c r="AG12" s="4">
        <v>3617.840000002645</v>
      </c>
      <c r="AH12" s="4">
        <v>4060.2199999971781</v>
      </c>
      <c r="AI12" s="4">
        <v>2732.5299999988638</v>
      </c>
      <c r="AJ12" s="4">
        <v>1484.0500000023749</v>
      </c>
      <c r="AK12" s="4">
        <v>306</v>
      </c>
      <c r="AL12" s="4">
        <v>1914.35</v>
      </c>
      <c r="AM12" s="4">
        <v>6905.8099999963306</v>
      </c>
      <c r="AN12" s="4">
        <v>1465.4000000092201</v>
      </c>
      <c r="AO12" s="4">
        <v>1061</v>
      </c>
      <c r="AP12" s="4">
        <v>1168</v>
      </c>
      <c r="AQ12" s="4">
        <v>-903.28999999514781</v>
      </c>
      <c r="AR12" s="4">
        <v>906.82000000332482</v>
      </c>
      <c r="AS12" s="4">
        <v>3534.2799999963026</v>
      </c>
      <c r="AT12" s="4">
        <v>4712.929999996908</v>
      </c>
      <c r="AU12" s="4">
        <v>1598.1200000026729</v>
      </c>
    </row>
    <row r="13" spans="1:51" x14ac:dyDescent="0.35">
      <c r="A13" s="16">
        <v>431</v>
      </c>
      <c r="B13" t="s">
        <v>93</v>
      </c>
      <c r="C13" t="s">
        <v>40</v>
      </c>
      <c r="D13" s="4">
        <v>84291.439999993891</v>
      </c>
      <c r="E13" s="4">
        <v>24051.710000006482</v>
      </c>
      <c r="F13" s="4">
        <v>45678.639999991283</v>
      </c>
      <c r="G13" s="4">
        <v>38196.359999993816</v>
      </c>
      <c r="H13" s="4">
        <v>40040.810000022873</v>
      </c>
      <c r="I13" s="4">
        <v>23304.009999999776</v>
      </c>
      <c r="J13" s="4">
        <v>19058.59999997355</v>
      </c>
      <c r="K13" s="4">
        <v>26196.470000050962</v>
      </c>
      <c r="L13" s="4">
        <v>22088.639999955893</v>
      </c>
      <c r="M13" s="4">
        <v>8241.4600000157952</v>
      </c>
      <c r="N13" s="4">
        <v>37816.849999977276</v>
      </c>
      <c r="O13" s="4">
        <v>44164.430000027642</v>
      </c>
      <c r="P13" s="4">
        <v>73590.729999994859</v>
      </c>
      <c r="Q13" s="4">
        <v>18104.910000002012</v>
      </c>
      <c r="R13" s="4">
        <v>28578.480000006035</v>
      </c>
      <c r="S13" s="4">
        <v>30189.920000018552</v>
      </c>
      <c r="T13" s="4">
        <v>30778.890000022948</v>
      </c>
      <c r="U13" s="4">
        <v>1981.7899999413639</v>
      </c>
      <c r="V13" s="4">
        <v>15010.190000008792</v>
      </c>
      <c r="W13" s="4">
        <v>10741.360000014305</v>
      </c>
      <c r="X13" s="4">
        <v>8850.359999999404</v>
      </c>
      <c r="Y13" s="4">
        <v>15125.590000052005</v>
      </c>
      <c r="Z13" s="4">
        <v>15307.099999971688</v>
      </c>
      <c r="AA13" s="4">
        <v>16495.349999981001</v>
      </c>
      <c r="AB13" s="4">
        <v>52224.620000017807</v>
      </c>
      <c r="AC13" s="4">
        <v>31392.509999966249</v>
      </c>
      <c r="AD13" s="4">
        <v>138113.970000064</v>
      </c>
      <c r="AE13" s="4">
        <v>7742.3499999977648</v>
      </c>
      <c r="AF13" s="4">
        <v>26692.939999982715</v>
      </c>
      <c r="AG13" s="4">
        <v>27774.560000019148</v>
      </c>
      <c r="AH13" s="4">
        <v>27564.75</v>
      </c>
      <c r="AI13" s="4">
        <v>29571.079999949783</v>
      </c>
      <c r="AJ13" s="4">
        <v>13974.030000032857</v>
      </c>
      <c r="AK13" s="4">
        <v>26098</v>
      </c>
      <c r="AL13" s="4">
        <v>42768.94</v>
      </c>
      <c r="AM13" s="4">
        <v>13559.15999998711</v>
      </c>
      <c r="AN13" s="4">
        <v>38550.140000006184</v>
      </c>
      <c r="AO13" s="4">
        <v>34492</v>
      </c>
      <c r="AP13" s="4">
        <v>133894</v>
      </c>
      <c r="AQ13" s="4">
        <v>6443.3400000687689</v>
      </c>
      <c r="AR13" s="4">
        <v>8881.2899999264628</v>
      </c>
      <c r="AS13" s="4">
        <v>24126.690000046045</v>
      </c>
      <c r="AT13" s="4">
        <v>-3361.8000000286847</v>
      </c>
      <c r="AU13" s="4">
        <v>18646.239999966696</v>
      </c>
    </row>
    <row r="14" spans="1:51" x14ac:dyDescent="0.35">
      <c r="A14" s="16">
        <v>446</v>
      </c>
      <c r="B14" t="s">
        <v>93</v>
      </c>
      <c r="C14" t="s">
        <v>44</v>
      </c>
      <c r="D14" s="4">
        <v>145485.42999995314</v>
      </c>
      <c r="E14" s="4">
        <v>14002.899999992922</v>
      </c>
      <c r="F14" s="4">
        <v>21605.910000020638</v>
      </c>
      <c r="G14" s="4">
        <v>120987.12000000477</v>
      </c>
      <c r="H14" s="4">
        <v>24093.559999989346</v>
      </c>
      <c r="I14" s="4">
        <v>40121.650000004098</v>
      </c>
      <c r="J14" s="4">
        <v>163293.49999999255</v>
      </c>
      <c r="K14" s="4">
        <v>25153.28000000678</v>
      </c>
      <c r="L14" s="4">
        <v>36034.680000003427</v>
      </c>
      <c r="M14" s="4">
        <v>21834.099999986589</v>
      </c>
      <c r="N14" s="4">
        <v>21438.050000026822</v>
      </c>
      <c r="O14" s="4">
        <v>34446.010000014678</v>
      </c>
      <c r="P14" s="4">
        <v>51986.709999995306</v>
      </c>
      <c r="Q14" s="4">
        <v>13788.889999963343</v>
      </c>
      <c r="R14" s="4">
        <v>34450.830000022426</v>
      </c>
      <c r="S14" s="4">
        <v>21929.519999995828</v>
      </c>
      <c r="T14" s="4">
        <v>16395.969999983907</v>
      </c>
      <c r="U14" s="4">
        <v>15545.459999978542</v>
      </c>
      <c r="V14" s="4">
        <v>13691.11000003852</v>
      </c>
      <c r="W14" s="4">
        <v>29555.609999949113</v>
      </c>
      <c r="X14" s="4">
        <v>24496.230000035837</v>
      </c>
      <c r="Y14" s="4">
        <v>12485.700000014156</v>
      </c>
      <c r="Z14" s="4">
        <v>20606.999999981374</v>
      </c>
      <c r="AA14" s="4">
        <v>42221.719999954104</v>
      </c>
      <c r="AB14" s="4">
        <v>87742.180000089109</v>
      </c>
      <c r="AC14" s="4">
        <v>53035.869999982417</v>
      </c>
      <c r="AD14" s="4">
        <v>45003.32999997586</v>
      </c>
      <c r="AE14" s="4">
        <v>6376.5200000461191</v>
      </c>
      <c r="AF14" s="4">
        <v>125336.6099999994</v>
      </c>
      <c r="AG14" s="4">
        <v>156198.27999997325</v>
      </c>
      <c r="AH14" s="4">
        <v>140373.96000001952</v>
      </c>
      <c r="AI14" s="4">
        <v>141442.05999998003</v>
      </c>
      <c r="AJ14" s="4">
        <v>18150.309999991208</v>
      </c>
      <c r="AK14" s="4">
        <v>25030</v>
      </c>
      <c r="AL14" s="4">
        <v>31201.08</v>
      </c>
      <c r="AM14" s="4">
        <v>17654.69000012055</v>
      </c>
      <c r="AN14" s="4">
        <v>52608.06999998726</v>
      </c>
      <c r="AO14" s="4">
        <v>21374</v>
      </c>
      <c r="AP14" s="4">
        <v>77428</v>
      </c>
      <c r="AQ14" s="4">
        <v>53615.719999948516</v>
      </c>
      <c r="AR14" s="4">
        <v>5239.9500000309199</v>
      </c>
      <c r="AS14" s="4">
        <v>27428.879999868572</v>
      </c>
      <c r="AT14" s="4">
        <v>25340.050000106916</v>
      </c>
      <c r="AU14" s="4">
        <v>29624.89999997057</v>
      </c>
    </row>
    <row r="15" spans="1:51" x14ac:dyDescent="0.35">
      <c r="A15" s="16">
        <v>651</v>
      </c>
      <c r="B15" t="s">
        <v>93</v>
      </c>
      <c r="C15" t="s">
        <v>59</v>
      </c>
      <c r="D15" s="4">
        <v>72136.559999984689</v>
      </c>
      <c r="E15" s="4">
        <v>5396.7199999978766</v>
      </c>
      <c r="F15" s="4">
        <v>12430.070000007749</v>
      </c>
      <c r="G15" s="4">
        <v>7321.0299999956042</v>
      </c>
      <c r="H15" s="4">
        <v>15352.770000005141</v>
      </c>
      <c r="I15" s="4">
        <v>7468.7999999970198</v>
      </c>
      <c r="J15" s="4">
        <v>16058.879999998957</v>
      </c>
      <c r="K15" s="4">
        <v>20606.200000003912</v>
      </c>
      <c r="L15" s="4">
        <v>29036.35999999661</v>
      </c>
      <c r="M15" s="4">
        <v>4931.1800000080839</v>
      </c>
      <c r="N15" s="4">
        <v>-300.60000000614673</v>
      </c>
      <c r="O15" s="4">
        <v>34957.070000001229</v>
      </c>
      <c r="P15" s="4">
        <v>45164.179999998771</v>
      </c>
      <c r="Q15" s="4">
        <v>16645.419999998994</v>
      </c>
      <c r="R15" s="4">
        <v>18712.149999990128</v>
      </c>
      <c r="S15" s="4">
        <v>10391.739999995567</v>
      </c>
      <c r="T15" s="4">
        <v>12392.770000022836</v>
      </c>
      <c r="U15" s="4">
        <v>5744.2799999723211</v>
      </c>
      <c r="V15" s="4">
        <v>14948.100000011735</v>
      </c>
      <c r="W15" s="4">
        <v>22253.169999985956</v>
      </c>
      <c r="X15" s="4">
        <v>14315.400000032037</v>
      </c>
      <c r="Y15" s="4">
        <v>2552.5599999856204</v>
      </c>
      <c r="Z15" s="4">
        <v>16837.620000010356</v>
      </c>
      <c r="AA15" s="4">
        <v>7105.559999993071</v>
      </c>
      <c r="AB15" s="4">
        <v>12426.109999991953</v>
      </c>
      <c r="AC15" s="4">
        <v>19060.969999996014</v>
      </c>
      <c r="AD15" s="4">
        <v>13419.149999996647</v>
      </c>
      <c r="AE15" s="4">
        <v>-38.050000008195639</v>
      </c>
      <c r="AF15" s="4">
        <v>3882.8700000084937</v>
      </c>
      <c r="AG15" s="4">
        <v>22058.500000010245</v>
      </c>
      <c r="AH15" s="4">
        <v>9033.0999999856576</v>
      </c>
      <c r="AI15" s="4">
        <v>10067.050000010058</v>
      </c>
      <c r="AJ15" s="4">
        <v>2960.8399999849498</v>
      </c>
      <c r="AK15" s="4">
        <v>14843</v>
      </c>
      <c r="AL15" s="4">
        <v>5278.81</v>
      </c>
      <c r="AM15" s="4">
        <v>7788.0400000121444</v>
      </c>
      <c r="AN15" s="4">
        <v>13398.070000002161</v>
      </c>
      <c r="AO15" s="4">
        <v>7815</v>
      </c>
      <c r="AP15" s="4">
        <v>12348</v>
      </c>
      <c r="AQ15" s="4">
        <v>7663.4200000083074</v>
      </c>
      <c r="AR15" s="4">
        <v>11833.400000001304</v>
      </c>
      <c r="AS15" s="4">
        <v>3547.8499999660999</v>
      </c>
      <c r="AT15" s="4">
        <v>15839.989999999292</v>
      </c>
      <c r="AU15" s="4">
        <v>23704.689999984577</v>
      </c>
    </row>
    <row r="16" spans="1:51" x14ac:dyDescent="0.35">
      <c r="A16" s="16">
        <v>653</v>
      </c>
      <c r="B16" t="s">
        <v>93</v>
      </c>
      <c r="C16" t="s">
        <v>60</v>
      </c>
      <c r="D16" s="4">
        <v>168071.98000004143</v>
      </c>
      <c r="E16" s="4">
        <v>46632.219999983907</v>
      </c>
      <c r="F16" s="4">
        <v>65328.170000020415</v>
      </c>
      <c r="G16" s="4">
        <v>440756.61999996752</v>
      </c>
      <c r="H16" s="4">
        <v>104911.24000003561</v>
      </c>
      <c r="I16" s="4">
        <v>126137.47999998927</v>
      </c>
      <c r="J16" s="4">
        <v>85632.460000004619</v>
      </c>
      <c r="K16" s="4">
        <v>105195.37999997288</v>
      </c>
      <c r="L16" s="4">
        <v>85233.509999956936</v>
      </c>
      <c r="M16" s="4">
        <v>84902.960000127554</v>
      </c>
      <c r="N16" s="4">
        <v>84006.139999955893</v>
      </c>
      <c r="O16" s="4">
        <v>87829.11999989301</v>
      </c>
      <c r="P16" s="4">
        <v>126827.81000000983</v>
      </c>
      <c r="Q16" s="4">
        <v>57564.360000170767</v>
      </c>
      <c r="R16" s="4">
        <v>84840.759999956936</v>
      </c>
      <c r="S16" s="4">
        <v>212479.49999984726</v>
      </c>
      <c r="T16" s="4">
        <v>51106.310000043362</v>
      </c>
      <c r="U16" s="4">
        <v>59793.340000022203</v>
      </c>
      <c r="V16" s="4">
        <v>39967.260000057518</v>
      </c>
      <c r="W16" s="4">
        <v>136613.27999999747</v>
      </c>
      <c r="X16" s="4">
        <v>104862.70999992639</v>
      </c>
      <c r="Y16" s="4">
        <v>60437.060000009835</v>
      </c>
      <c r="Z16" s="4">
        <v>121848.20000002161</v>
      </c>
      <c r="AA16" s="4">
        <v>79312.600000023842</v>
      </c>
      <c r="AB16" s="4">
        <v>178391.66000001132</v>
      </c>
      <c r="AC16" s="4">
        <v>200624.16999991611</v>
      </c>
      <c r="AD16" s="4">
        <v>64843.110000066459</v>
      </c>
      <c r="AE16" s="4">
        <v>11745.389999948442</v>
      </c>
      <c r="AF16" s="4">
        <v>66988.529999956489</v>
      </c>
      <c r="AG16" s="4">
        <v>106234.11000010371</v>
      </c>
      <c r="AH16" s="4">
        <v>126691.33000008017</v>
      </c>
      <c r="AI16" s="4">
        <v>68066.819999873638</v>
      </c>
      <c r="AJ16" s="4">
        <v>48609.739999976009</v>
      </c>
      <c r="AK16" s="4">
        <v>41395</v>
      </c>
      <c r="AL16" s="4">
        <v>37526.44</v>
      </c>
      <c r="AM16" s="4">
        <v>104608.05999998003</v>
      </c>
      <c r="AN16" s="4">
        <v>313368.12999998778</v>
      </c>
      <c r="AO16" s="4">
        <v>15632</v>
      </c>
      <c r="AP16" s="4">
        <v>181160</v>
      </c>
      <c r="AQ16" s="4">
        <v>33582.76999989897</v>
      </c>
      <c r="AR16" s="4">
        <v>42502.230000078678</v>
      </c>
      <c r="AS16" s="4">
        <v>35264.960000038147</v>
      </c>
      <c r="AT16" s="4">
        <v>60793.359999887645</v>
      </c>
      <c r="AU16" s="4">
        <v>78380.919999949634</v>
      </c>
    </row>
    <row r="17" spans="1:47" x14ac:dyDescent="0.35">
      <c r="A17" s="17">
        <v>719</v>
      </c>
      <c r="B17" t="s">
        <v>93</v>
      </c>
      <c r="C17" t="s">
        <v>69</v>
      </c>
      <c r="D17" s="4">
        <v>98064.819999981672</v>
      </c>
      <c r="E17" s="4">
        <v>22005.589999999851</v>
      </c>
      <c r="F17" s="4">
        <v>20068.160000020638</v>
      </c>
      <c r="G17" s="4">
        <v>48734.749999975786</v>
      </c>
      <c r="H17" s="4">
        <v>43123.650000018999</v>
      </c>
      <c r="I17" s="4">
        <v>16554.230000000447</v>
      </c>
      <c r="J17" s="4">
        <v>23578.690000001341</v>
      </c>
      <c r="K17" s="4">
        <v>27089.129999989644</v>
      </c>
      <c r="L17" s="4">
        <v>38191.099999999627</v>
      </c>
      <c r="M17" s="4">
        <v>14922.759999992326</v>
      </c>
      <c r="N17" s="4">
        <v>56603.880000004545</v>
      </c>
      <c r="O17" s="4">
        <v>41735.019999999553</v>
      </c>
      <c r="P17" s="4">
        <v>78434.39000002481</v>
      </c>
      <c r="Q17" s="4">
        <v>31416.959999989718</v>
      </c>
      <c r="R17" s="4">
        <v>40284.489999931306</v>
      </c>
      <c r="S17" s="4">
        <v>15258.04000002332</v>
      </c>
      <c r="T17" s="4">
        <v>31760.130000019446</v>
      </c>
      <c r="U17" s="4">
        <v>-14362.249999998137</v>
      </c>
      <c r="V17" s="4">
        <v>39221.619999947026</v>
      </c>
      <c r="W17" s="4">
        <v>57185.320000039414</v>
      </c>
      <c r="X17" s="4">
        <v>58768.069999983534</v>
      </c>
      <c r="Y17" s="4">
        <v>43837.150000035763</v>
      </c>
      <c r="Z17" s="4">
        <v>26133.209999939427</v>
      </c>
      <c r="AA17" s="4">
        <v>31459.600000061095</v>
      </c>
      <c r="AB17" s="4">
        <v>148110.33000000566</v>
      </c>
      <c r="AC17" s="4">
        <v>41082.34000001289</v>
      </c>
      <c r="AD17" s="4">
        <v>54897.52999997139</v>
      </c>
      <c r="AE17" s="4">
        <v>7038.7499999795109</v>
      </c>
      <c r="AF17" s="4">
        <v>26424.149999957532</v>
      </c>
      <c r="AG17" s="4">
        <v>26888.019999995828</v>
      </c>
      <c r="AH17" s="4">
        <v>22496.89000002481</v>
      </c>
      <c r="AI17" s="4">
        <v>29768.580000063404</v>
      </c>
      <c r="AJ17" s="4">
        <v>14677.310000006109</v>
      </c>
      <c r="AK17" s="4">
        <v>24611</v>
      </c>
      <c r="AL17" s="4">
        <v>35238.660000000003</v>
      </c>
      <c r="AM17" s="4">
        <v>15702.209999950603</v>
      </c>
      <c r="AN17" s="4">
        <v>35437.490000039339</v>
      </c>
      <c r="AO17" s="4">
        <v>19210</v>
      </c>
      <c r="AP17" s="4">
        <v>50312</v>
      </c>
      <c r="AQ17" s="4">
        <v>6223.5299999006093</v>
      </c>
      <c r="AR17" s="4">
        <v>11468.129999957979</v>
      </c>
      <c r="AS17" s="4">
        <v>23572.250000149012</v>
      </c>
      <c r="AT17" s="4">
        <v>12663.129999935627</v>
      </c>
      <c r="AU17" s="4">
        <v>33853.70000003092</v>
      </c>
    </row>
    <row r="18" spans="1:47" x14ac:dyDescent="0.35">
      <c r="A18" s="17">
        <v>725</v>
      </c>
      <c r="B18" t="s">
        <v>93</v>
      </c>
      <c r="C18" t="s">
        <v>70</v>
      </c>
      <c r="D18" s="4">
        <v>167049.50999998301</v>
      </c>
      <c r="E18" s="4">
        <v>34338.889999978244</v>
      </c>
      <c r="F18" s="4">
        <v>36674.520000007004</v>
      </c>
      <c r="G18" s="4">
        <v>64888.500000026077</v>
      </c>
      <c r="H18" s="4">
        <v>57089.119999993593</v>
      </c>
      <c r="I18" s="4">
        <v>30909.720000002533</v>
      </c>
      <c r="J18" s="4">
        <v>50086.82000002265</v>
      </c>
      <c r="K18" s="4">
        <v>40335.899999994785</v>
      </c>
      <c r="L18" s="4">
        <v>47505.679999958724</v>
      </c>
      <c r="M18" s="4">
        <v>40236.560000039637</v>
      </c>
      <c r="N18" s="4">
        <v>22672.919999931008</v>
      </c>
      <c r="O18" s="4">
        <v>70326.989999994636</v>
      </c>
      <c r="P18" s="4">
        <v>147421.64000009</v>
      </c>
      <c r="Q18" s="4">
        <v>41232.469999980181</v>
      </c>
      <c r="R18" s="4">
        <v>29920.699999943376</v>
      </c>
      <c r="S18" s="4">
        <v>173777.10000020638</v>
      </c>
      <c r="T18" s="4">
        <v>52095.739999901503</v>
      </c>
      <c r="U18" s="4">
        <v>58498.730000000447</v>
      </c>
      <c r="V18" s="4">
        <v>12558.409999974072</v>
      </c>
      <c r="W18" s="4">
        <v>89734.83999992907</v>
      </c>
      <c r="X18" s="4">
        <v>71592.130000084639</v>
      </c>
      <c r="Y18" s="4">
        <v>40207.169999931008</v>
      </c>
      <c r="Z18" s="4">
        <v>54593.530000027269</v>
      </c>
      <c r="AA18" s="4">
        <v>44164.219999946654</v>
      </c>
      <c r="AB18" s="4">
        <v>88280.329999994487</v>
      </c>
      <c r="AC18" s="4">
        <v>162463.96000008658</v>
      </c>
      <c r="AD18" s="4">
        <v>84998.049999959767</v>
      </c>
      <c r="AE18" s="4">
        <v>19172.459999907762</v>
      </c>
      <c r="AF18" s="4">
        <v>60806.709999982268</v>
      </c>
      <c r="AG18" s="4">
        <v>70511.400000154972</v>
      </c>
      <c r="AH18" s="4">
        <v>61787.530000016093</v>
      </c>
      <c r="AI18" s="4">
        <v>68940.589999981225</v>
      </c>
      <c r="AJ18" s="4">
        <v>35083.989999886602</v>
      </c>
      <c r="AK18" s="4">
        <v>25669</v>
      </c>
      <c r="AL18" s="4">
        <v>67717.009999999995</v>
      </c>
      <c r="AM18" s="4">
        <v>78928.739999957383</v>
      </c>
      <c r="AN18" s="4">
        <v>72761.640000134706</v>
      </c>
      <c r="AO18" s="4">
        <v>27719</v>
      </c>
      <c r="AP18" s="4">
        <v>103737</v>
      </c>
      <c r="AQ18" s="4">
        <v>65914.71999990195</v>
      </c>
      <c r="AR18" s="4">
        <v>43500.379999965429</v>
      </c>
      <c r="AS18" s="4">
        <v>75934.909999974072</v>
      </c>
      <c r="AT18" s="4">
        <v>42410.59999987483</v>
      </c>
      <c r="AU18" s="4">
        <v>56153.250000193715</v>
      </c>
    </row>
    <row r="19" spans="1:47" x14ac:dyDescent="0.35">
      <c r="A19" s="16">
        <v>784</v>
      </c>
      <c r="B19" t="s">
        <v>93</v>
      </c>
      <c r="C19" t="s">
        <v>94</v>
      </c>
      <c r="D19" s="4">
        <v>3746130.3200007081</v>
      </c>
      <c r="E19" s="4">
        <v>705523.25999975204</v>
      </c>
      <c r="F19" s="4">
        <v>1152350.7100000978</v>
      </c>
      <c r="G19" s="4">
        <v>869331.6899997592</v>
      </c>
      <c r="H19" s="4">
        <v>1566299.1499996185</v>
      </c>
      <c r="I19" s="4">
        <v>1163340.3600007296</v>
      </c>
      <c r="J19" s="4">
        <v>1200463.5100004077</v>
      </c>
      <c r="K19" s="4">
        <v>823392.00999951363</v>
      </c>
      <c r="L19" s="4">
        <v>1373219.0999993682</v>
      </c>
      <c r="M19" s="4">
        <v>1059786.9599997997</v>
      </c>
      <c r="N19" s="4">
        <v>1069237.1700022817</v>
      </c>
      <c r="O19" s="4">
        <v>1736526.269998908</v>
      </c>
      <c r="P19" s="4">
        <v>3107595.7200009227</v>
      </c>
      <c r="Q19" s="4">
        <v>1770095.3899983764</v>
      </c>
      <c r="R19" s="4">
        <v>1441101.4200012088</v>
      </c>
      <c r="S19" s="4">
        <v>1255828.9300011992</v>
      </c>
      <c r="T19" s="4">
        <v>857747.97999989986</v>
      </c>
      <c r="U19" s="4">
        <v>792770.17000079155</v>
      </c>
      <c r="V19" s="4">
        <v>878477.30000054836</v>
      </c>
      <c r="W19" s="4">
        <v>2049806.1999995112</v>
      </c>
      <c r="X19" s="4">
        <v>1168759.0399993658</v>
      </c>
      <c r="Y19" s="4">
        <v>926229.40999978781</v>
      </c>
      <c r="Z19" s="4">
        <v>774358.64000123739</v>
      </c>
      <c r="AA19" s="4">
        <v>1421895.5099983215</v>
      </c>
      <c r="AB19" s="4">
        <v>2702350.1400008798</v>
      </c>
      <c r="AC19" s="4">
        <v>2409154.1400004029</v>
      </c>
      <c r="AD19" s="4">
        <v>1548014.9499993324</v>
      </c>
      <c r="AE19" s="4">
        <v>544315.59000122547</v>
      </c>
      <c r="AF19" s="4">
        <v>975330.83999866247</v>
      </c>
      <c r="AG19" s="4">
        <v>1081154.4799993634</v>
      </c>
      <c r="AH19" s="4">
        <v>1169588.9100032449</v>
      </c>
      <c r="AI19" s="4">
        <v>1517850.4799993634</v>
      </c>
      <c r="AJ19" s="4">
        <v>757606.28999888897</v>
      </c>
      <c r="AK19" s="4">
        <v>810326</v>
      </c>
      <c r="AL19" s="4">
        <v>1511833.32</v>
      </c>
      <c r="AM19" s="4">
        <v>1420606.3099989891</v>
      </c>
      <c r="AN19" s="4">
        <v>2263279.2499991059</v>
      </c>
      <c r="AO19" s="4">
        <v>581838</v>
      </c>
      <c r="AP19" s="4">
        <v>2110073</v>
      </c>
      <c r="AQ19" s="4">
        <v>1021635.0099996328</v>
      </c>
      <c r="AR19" s="4">
        <v>916692.69999885559</v>
      </c>
      <c r="AS19" s="4">
        <v>710401.11000311375</v>
      </c>
      <c r="AT19" s="4">
        <v>898897.75999903679</v>
      </c>
      <c r="AU19" s="4">
        <v>922961.89000058174</v>
      </c>
    </row>
    <row r="20" spans="1:47" x14ac:dyDescent="0.35">
      <c r="A20" s="16">
        <v>890</v>
      </c>
      <c r="B20" t="s">
        <v>93</v>
      </c>
      <c r="C20" t="s">
        <v>80</v>
      </c>
      <c r="D20" s="4">
        <v>199796.86000001431</v>
      </c>
      <c r="E20" s="4">
        <v>26853.609999980778</v>
      </c>
      <c r="F20" s="4">
        <v>48600.930000025779</v>
      </c>
      <c r="G20" s="4">
        <v>58765.419999983162</v>
      </c>
      <c r="H20" s="4">
        <v>40717.769999973476</v>
      </c>
      <c r="I20" s="4">
        <v>44458.070000063628</v>
      </c>
      <c r="J20" s="4">
        <v>67079.959999922663</v>
      </c>
      <c r="K20" s="4">
        <v>41409.060000032187</v>
      </c>
      <c r="L20" s="4">
        <v>71116.000000055879</v>
      </c>
      <c r="M20" s="4">
        <v>51098.259999923408</v>
      </c>
      <c r="N20" s="4">
        <v>18826.290000028908</v>
      </c>
      <c r="O20" s="4">
        <v>93731.86000001058</v>
      </c>
      <c r="P20" s="4">
        <v>150065.41999990121</v>
      </c>
      <c r="Q20" s="4">
        <v>74376.190000165254</v>
      </c>
      <c r="R20" s="4">
        <v>69712.779999926686</v>
      </c>
      <c r="S20" s="4">
        <v>89643.630000054836</v>
      </c>
      <c r="T20" s="4">
        <v>36256.749999966472</v>
      </c>
      <c r="U20" s="4">
        <v>41689.679999928921</v>
      </c>
      <c r="V20" s="4">
        <v>31246.940000012517</v>
      </c>
      <c r="W20" s="4">
        <v>98969.470000039786</v>
      </c>
      <c r="X20" s="4">
        <v>30480.65999995172</v>
      </c>
      <c r="Y20" s="4">
        <v>37742.829999972135</v>
      </c>
      <c r="Z20" s="4">
        <v>27559.500000130385</v>
      </c>
      <c r="AA20" s="4">
        <v>67287.140000019222</v>
      </c>
      <c r="AB20" s="4">
        <v>115773.68999996036</v>
      </c>
      <c r="AC20" s="4">
        <v>132899.41000005975</v>
      </c>
      <c r="AD20" s="4">
        <v>38939.889999758452</v>
      </c>
      <c r="AE20" s="4">
        <v>2122.4500001557171</v>
      </c>
      <c r="AF20" s="4">
        <v>42419.909999907017</v>
      </c>
      <c r="AG20" s="4">
        <v>43977.95000006631</v>
      </c>
      <c r="AH20" s="4">
        <v>49067.580000091344</v>
      </c>
      <c r="AI20" s="4">
        <v>119729.81999994814</v>
      </c>
      <c r="AJ20" s="4">
        <v>41112.669999949634</v>
      </c>
      <c r="AK20" s="4">
        <v>51171</v>
      </c>
      <c r="AL20" s="4">
        <v>91752.320000000007</v>
      </c>
      <c r="AM20" s="4">
        <v>50897.309999980032</v>
      </c>
      <c r="AN20" s="4">
        <v>104810.10000024736</v>
      </c>
      <c r="AO20" s="4">
        <v>30270</v>
      </c>
      <c r="AP20" s="4">
        <v>97781</v>
      </c>
      <c r="AQ20" s="4">
        <v>56252.919999934733</v>
      </c>
      <c r="AR20" s="4">
        <v>62317.900000173599</v>
      </c>
      <c r="AS20" s="4">
        <v>285067.50999989733</v>
      </c>
      <c r="AT20" s="4">
        <v>192232.95000008866</v>
      </c>
      <c r="AU20" s="4">
        <v>69623.510000087321</v>
      </c>
    </row>
    <row r="21" spans="1:47" x14ac:dyDescent="0.35">
      <c r="A21" s="16">
        <v>205</v>
      </c>
      <c r="B21" t="s">
        <v>95</v>
      </c>
      <c r="C21" t="s">
        <v>20</v>
      </c>
      <c r="D21" s="4">
        <v>44995.120000009425</v>
      </c>
      <c r="E21" s="4">
        <v>4373.8899999959394</v>
      </c>
      <c r="F21" s="4">
        <v>12209.389999995008</v>
      </c>
      <c r="G21" s="4">
        <v>16741.270000007004</v>
      </c>
      <c r="H21" s="4">
        <v>22631.699999988079</v>
      </c>
      <c r="I21" s="4">
        <v>17023.860000029206</v>
      </c>
      <c r="J21" s="4">
        <v>23216.739999979734</v>
      </c>
      <c r="K21" s="4">
        <v>9435.6699999924749</v>
      </c>
      <c r="L21" s="4">
        <v>25231.4100000076</v>
      </c>
      <c r="M21" s="4">
        <v>12307.730000015348</v>
      </c>
      <c r="N21" s="4">
        <v>23060.740000013262</v>
      </c>
      <c r="O21" s="4">
        <v>60880.289999963716</v>
      </c>
      <c r="P21" s="4">
        <v>112737.78999998793</v>
      </c>
      <c r="Q21" s="4">
        <v>7198.8800000138581</v>
      </c>
      <c r="R21" s="4">
        <v>11663.159999998286</v>
      </c>
      <c r="S21" s="4">
        <v>12480.429999994114</v>
      </c>
      <c r="T21" s="4">
        <v>5518.6699999962002</v>
      </c>
      <c r="U21" s="4">
        <v>598.40000002272427</v>
      </c>
      <c r="V21" s="4">
        <v>4401.8199999947101</v>
      </c>
      <c r="W21" s="4">
        <v>69796.809999968857</v>
      </c>
      <c r="X21" s="4">
        <v>11576.060000019148</v>
      </c>
      <c r="Y21" s="4">
        <v>25596.539999976754</v>
      </c>
      <c r="Z21" s="4">
        <v>8773.2600000035018</v>
      </c>
      <c r="AA21" s="4">
        <v>42662.579999994487</v>
      </c>
      <c r="AB21" s="4">
        <v>19059.550000052899</v>
      </c>
      <c r="AC21" s="4">
        <v>37519.409999992698</v>
      </c>
      <c r="AD21" s="4">
        <v>5566.4700000286102</v>
      </c>
      <c r="AE21" s="4">
        <v>8577.4199999943376</v>
      </c>
      <c r="AF21" s="4">
        <v>10299.959999985993</v>
      </c>
      <c r="AG21" s="4">
        <v>4711.6400000266731</v>
      </c>
      <c r="AH21" s="4">
        <v>6991.6399999950081</v>
      </c>
      <c r="AI21" s="4">
        <v>5317.1599999796599</v>
      </c>
      <c r="AJ21" s="4">
        <v>12831.059999952093</v>
      </c>
      <c r="AK21" s="4">
        <v>20023</v>
      </c>
      <c r="AL21" s="4">
        <v>25860.28</v>
      </c>
      <c r="AM21" s="4">
        <v>10610.349999977276</v>
      </c>
      <c r="AN21" s="4">
        <v>30252.150000015274</v>
      </c>
      <c r="AO21" s="4">
        <v>7009</v>
      </c>
      <c r="AP21" s="4">
        <v>29626</v>
      </c>
      <c r="AQ21" s="4">
        <v>16816.049999978393</v>
      </c>
      <c r="AR21" s="4">
        <v>7329.540000025183</v>
      </c>
      <c r="AS21" s="4">
        <v>12093.030000047758</v>
      </c>
      <c r="AT21" s="4">
        <v>24169.619999995455</v>
      </c>
      <c r="AU21" s="4">
        <v>7802.2499999925494</v>
      </c>
    </row>
    <row r="22" spans="1:47" x14ac:dyDescent="0.35">
      <c r="A22" s="16">
        <v>130</v>
      </c>
      <c r="B22" t="s">
        <v>96</v>
      </c>
      <c r="C22" t="s">
        <v>13</v>
      </c>
      <c r="D22" s="4">
        <v>30822.179999989457</v>
      </c>
      <c r="E22" s="4">
        <v>5304.0100000030361</v>
      </c>
      <c r="F22" s="4">
        <v>-301.22000000206754</v>
      </c>
      <c r="G22" s="4">
        <v>7547.8600000045262</v>
      </c>
      <c r="H22" s="4">
        <v>12375.789999993052</v>
      </c>
      <c r="I22" s="4">
        <v>4996.0600000070408</v>
      </c>
      <c r="J22" s="4">
        <v>7608.8199999965727</v>
      </c>
      <c r="K22" s="4">
        <v>6751.8399999993853</v>
      </c>
      <c r="L22" s="4">
        <v>2146.4600000022911</v>
      </c>
      <c r="M22" s="4">
        <v>15805.130000001751</v>
      </c>
      <c r="N22" s="4">
        <v>2177.3199999928474</v>
      </c>
      <c r="O22" s="4">
        <v>6284.9800000097603</v>
      </c>
      <c r="P22" s="4">
        <v>71112.509999985341</v>
      </c>
      <c r="Q22" s="4">
        <v>6726.4900000127964</v>
      </c>
      <c r="R22" s="4">
        <v>16892.179999997839</v>
      </c>
      <c r="S22" s="4">
        <v>7683.7399999937043</v>
      </c>
      <c r="T22" s="4">
        <v>1195.800000003539</v>
      </c>
      <c r="U22" s="4">
        <v>9742.0599999972619</v>
      </c>
      <c r="V22" s="4">
        <v>8823.5999999986961</v>
      </c>
      <c r="W22" s="4">
        <v>28205.290000004694</v>
      </c>
      <c r="X22" s="4">
        <v>4134.3799999980256</v>
      </c>
      <c r="Y22" s="4">
        <v>4566.0199999990873</v>
      </c>
      <c r="Z22" s="4">
        <v>3432.2799999932759</v>
      </c>
      <c r="AA22" s="4">
        <v>19639.890000010375</v>
      </c>
      <c r="AB22" s="4">
        <v>13906.939999996684</v>
      </c>
      <c r="AC22" s="4">
        <v>34471.019999989774</v>
      </c>
      <c r="AD22" s="4">
        <v>5251.9100000057369</v>
      </c>
      <c r="AE22" s="4">
        <v>2087.2100000008941</v>
      </c>
      <c r="AF22" s="4">
        <v>6527.8199999914505</v>
      </c>
      <c r="AG22" s="4">
        <v>4692.3600000217557</v>
      </c>
      <c r="AH22" s="4">
        <v>8913.75999998115</v>
      </c>
      <c r="AI22" s="4">
        <v>346636.10999999614</v>
      </c>
      <c r="AJ22" s="4">
        <v>1500.0200000205077</v>
      </c>
      <c r="AK22" s="4">
        <v>14313</v>
      </c>
      <c r="AL22" s="4">
        <v>2246.77</v>
      </c>
      <c r="AM22" s="4">
        <v>10231.040000016801</v>
      </c>
      <c r="AN22" s="4">
        <v>21323.339999994263</v>
      </c>
      <c r="AO22" s="4">
        <v>2669</v>
      </c>
      <c r="AP22" s="4">
        <v>64272</v>
      </c>
      <c r="AQ22" s="4">
        <v>584.14000000013039</v>
      </c>
      <c r="AR22" s="4">
        <v>8944.1700000106357</v>
      </c>
      <c r="AS22" s="4">
        <v>6357.4600000027567</v>
      </c>
      <c r="AT22" s="4">
        <v>12112.580000007525</v>
      </c>
      <c r="AU22" s="4">
        <v>10976.16999998223</v>
      </c>
    </row>
    <row r="23" spans="1:47" x14ac:dyDescent="0.35">
      <c r="A23" s="17">
        <v>250</v>
      </c>
      <c r="B23" t="s">
        <v>96</v>
      </c>
      <c r="C23" t="s">
        <v>24</v>
      </c>
      <c r="D23" s="4">
        <v>28063.289999996312</v>
      </c>
      <c r="E23" s="4">
        <v>13786.100000013597</v>
      </c>
      <c r="F23" s="4">
        <v>12116.429999995511</v>
      </c>
      <c r="G23" s="4">
        <v>15914.829999990296</v>
      </c>
      <c r="H23" s="4">
        <v>96201.350000008009</v>
      </c>
      <c r="I23" s="4">
        <v>21112.390000002924</v>
      </c>
      <c r="J23" s="4">
        <v>10189.010000003036</v>
      </c>
      <c r="K23" s="4">
        <v>14982.420000004116</v>
      </c>
      <c r="L23" s="4">
        <v>13808.249999959487</v>
      </c>
      <c r="M23" s="4">
        <v>6076.4600000246428</v>
      </c>
      <c r="N23" s="4">
        <v>25484.119999978226</v>
      </c>
      <c r="O23" s="4">
        <v>40616.80000000447</v>
      </c>
      <c r="P23" s="4">
        <v>95114.240000004414</v>
      </c>
      <c r="Q23" s="4">
        <v>16793.620000028983</v>
      </c>
      <c r="R23" s="4">
        <v>20920.069999986328</v>
      </c>
      <c r="S23" s="4">
        <v>20365.959999977611</v>
      </c>
      <c r="T23" s="4">
        <v>21871.440000015777</v>
      </c>
      <c r="U23" s="4">
        <v>14884.290000014938</v>
      </c>
      <c r="V23" s="4">
        <v>9128.609999969136</v>
      </c>
      <c r="W23" s="4">
        <v>90228.520000031684</v>
      </c>
      <c r="X23" s="4">
        <v>27089.699999999721</v>
      </c>
      <c r="Y23" s="4">
        <v>18438.259999969508</v>
      </c>
      <c r="Z23" s="4">
        <v>33551.52999995742</v>
      </c>
      <c r="AA23" s="4">
        <v>47034.660000065342</v>
      </c>
      <c r="AB23" s="4">
        <v>135231.27999996813</v>
      </c>
      <c r="AC23" s="4">
        <v>39097.410000033677</v>
      </c>
      <c r="AD23" s="4">
        <v>11107.699999943841</v>
      </c>
      <c r="AE23" s="4">
        <v>13512.030000071973</v>
      </c>
      <c r="AF23" s="4">
        <v>28542.909999984317</v>
      </c>
      <c r="AG23" s="4">
        <v>25843.850000034086</v>
      </c>
      <c r="AH23" s="4">
        <v>17238.190000012517</v>
      </c>
      <c r="AI23" s="4">
        <v>84022.119999967515</v>
      </c>
      <c r="AJ23" s="4">
        <v>42574.030000008643</v>
      </c>
      <c r="AK23" s="4">
        <v>19189</v>
      </c>
      <c r="AL23" s="4">
        <v>18056.900000000001</v>
      </c>
      <c r="AM23" s="4">
        <v>13429.670000065118</v>
      </c>
      <c r="AN23" s="4">
        <v>23566.099999945611</v>
      </c>
      <c r="AO23" s="4">
        <v>11529</v>
      </c>
      <c r="AP23" s="4">
        <v>33354</v>
      </c>
      <c r="AQ23" s="4">
        <v>3952.3699998948723</v>
      </c>
      <c r="AR23" s="4">
        <v>78698.080000014976</v>
      </c>
      <c r="AS23" s="4">
        <v>11292.859999906272</v>
      </c>
      <c r="AT23" s="4">
        <v>17878.640000073239</v>
      </c>
      <c r="AU23" s="4">
        <v>14003.520000023767</v>
      </c>
    </row>
    <row r="24" spans="1:47" x14ac:dyDescent="0.35">
      <c r="A24" s="16">
        <v>321</v>
      </c>
      <c r="B24" t="s">
        <v>96</v>
      </c>
      <c r="C24" t="s">
        <v>35</v>
      </c>
      <c r="D24" s="4">
        <v>55671.740000022575</v>
      </c>
      <c r="E24" s="4">
        <v>11807.299999982119</v>
      </c>
      <c r="F24" s="4">
        <v>7565.0600000042468</v>
      </c>
      <c r="G24" s="4">
        <v>35150.270000029355</v>
      </c>
      <c r="H24" s="4">
        <v>60809.399999938905</v>
      </c>
      <c r="I24" s="4">
        <v>20595.330000028014</v>
      </c>
      <c r="J24" s="4">
        <v>21710.610000025481</v>
      </c>
      <c r="K24" s="4">
        <v>50017.210000019521</v>
      </c>
      <c r="L24" s="4">
        <v>28866.099999986589</v>
      </c>
      <c r="M24" s="4">
        <v>44766.820000007749</v>
      </c>
      <c r="N24" s="4">
        <v>32616.560000006109</v>
      </c>
      <c r="O24" s="4">
        <v>56638.090000033379</v>
      </c>
      <c r="P24" s="4">
        <v>87200.8099998869</v>
      </c>
      <c r="Q24" s="4">
        <v>25366.280000016093</v>
      </c>
      <c r="R24" s="4">
        <v>35040.690000023693</v>
      </c>
      <c r="S24" s="4">
        <v>20646.539999999106</v>
      </c>
      <c r="T24" s="4">
        <v>54035.090000044554</v>
      </c>
      <c r="U24" s="4">
        <v>55062.229999963194</v>
      </c>
      <c r="V24" s="4">
        <v>43160.789999991655</v>
      </c>
      <c r="W24" s="4">
        <v>61626.160000067204</v>
      </c>
      <c r="X24" s="4">
        <v>17936.599999923259</v>
      </c>
      <c r="Y24" s="4">
        <v>33446.120000075549</v>
      </c>
      <c r="Z24" s="4">
        <v>25200.509999942034</v>
      </c>
      <c r="AA24" s="4">
        <v>94565.170000083745</v>
      </c>
      <c r="AB24" s="4">
        <v>111851.42999998853</v>
      </c>
      <c r="AC24" s="4">
        <v>69165.339999835938</v>
      </c>
      <c r="AD24" s="4">
        <v>34414.210000183433</v>
      </c>
      <c r="AE24" s="4">
        <v>12976.809999983758</v>
      </c>
      <c r="AF24" s="4">
        <v>35259.210000056773</v>
      </c>
      <c r="AG24" s="4">
        <v>24283.969999946654</v>
      </c>
      <c r="AH24" s="4">
        <v>57131.640000011772</v>
      </c>
      <c r="AI24" s="4">
        <v>49411.849999979138</v>
      </c>
      <c r="AJ24" s="4">
        <v>55600.37999997288</v>
      </c>
      <c r="AK24" s="4">
        <v>68802</v>
      </c>
      <c r="AL24" s="4">
        <v>47898.879999999997</v>
      </c>
      <c r="AM24" s="4">
        <v>26869.45000000298</v>
      </c>
      <c r="AN24" s="4">
        <v>208404.85999997705</v>
      </c>
      <c r="AO24" s="4">
        <v>15996</v>
      </c>
      <c r="AP24" s="4">
        <v>104309</v>
      </c>
      <c r="AQ24" s="4">
        <v>11047.260000046343</v>
      </c>
      <c r="AR24" s="4">
        <v>109802.26000003517</v>
      </c>
      <c r="AS24" s="4">
        <v>31093.129999987781</v>
      </c>
      <c r="AT24" s="4">
        <v>27061.330000001937</v>
      </c>
      <c r="AU24" s="4">
        <v>15645.430000029504</v>
      </c>
    </row>
    <row r="25" spans="1:47" x14ac:dyDescent="0.35">
      <c r="A25" s="16">
        <v>442</v>
      </c>
      <c r="B25" t="s">
        <v>96</v>
      </c>
      <c r="C25" t="s">
        <v>43</v>
      </c>
      <c r="D25" s="4">
        <v>22888.899999997579</v>
      </c>
      <c r="E25" s="4">
        <v>5948.230000003241</v>
      </c>
      <c r="F25" s="4">
        <v>3238.0199999958277</v>
      </c>
      <c r="G25" s="4">
        <v>-2119.1700000055134</v>
      </c>
      <c r="H25" s="4">
        <v>17307.350000008941</v>
      </c>
      <c r="I25" s="4">
        <v>7639.460000003688</v>
      </c>
      <c r="J25" s="4">
        <v>16744.720000001602</v>
      </c>
      <c r="K25" s="4">
        <v>26088.099999983795</v>
      </c>
      <c r="L25" s="4">
        <v>7330.8800000129268</v>
      </c>
      <c r="M25" s="4">
        <v>13211.32000000868</v>
      </c>
      <c r="N25" s="4">
        <v>5731.0499999895692</v>
      </c>
      <c r="O25" s="4">
        <v>35958.150000000373</v>
      </c>
      <c r="P25" s="4">
        <v>48633.359999994747</v>
      </c>
      <c r="Q25" s="4">
        <v>29114.720000003465</v>
      </c>
      <c r="R25" s="4">
        <v>-15475.969999998808</v>
      </c>
      <c r="S25" s="4">
        <v>7291.3200000096112</v>
      </c>
      <c r="T25" s="4">
        <v>18390.28999998793</v>
      </c>
      <c r="U25" s="4">
        <v>15280.870000008494</v>
      </c>
      <c r="V25" s="4">
        <v>-1897.6100000143051</v>
      </c>
      <c r="W25" s="4">
        <v>18398.990000006743</v>
      </c>
      <c r="X25" s="4">
        <v>14104.889999984764</v>
      </c>
      <c r="Y25" s="4">
        <v>7316.7800000207499</v>
      </c>
      <c r="Z25" s="4">
        <v>7063.7900000149384</v>
      </c>
      <c r="AA25" s="4">
        <v>57032.719999976456</v>
      </c>
      <c r="AB25" s="4">
        <v>19198.620000018738</v>
      </c>
      <c r="AC25" s="4">
        <v>29401.539999946021</v>
      </c>
      <c r="AD25" s="4">
        <v>16774.260000036098</v>
      </c>
      <c r="AE25" s="4">
        <v>6600.9100000048056</v>
      </c>
      <c r="AF25" s="4">
        <v>11700.359999977984</v>
      </c>
      <c r="AG25" s="4">
        <v>14657.260000011884</v>
      </c>
      <c r="AH25" s="4">
        <v>19001.579999985173</v>
      </c>
      <c r="AI25" s="4">
        <v>36210.990000000224</v>
      </c>
      <c r="AJ25" s="4">
        <v>6658.2900000168011</v>
      </c>
      <c r="AK25" s="4">
        <v>-1300</v>
      </c>
      <c r="AL25" s="4">
        <v>101616.08</v>
      </c>
      <c r="AM25" s="4">
        <v>24674.830000032671</v>
      </c>
      <c r="AN25" s="4">
        <v>9165.8599999910221</v>
      </c>
      <c r="AO25" s="4">
        <v>7411</v>
      </c>
      <c r="AP25" s="4">
        <v>18290</v>
      </c>
      <c r="AQ25" s="4">
        <v>5129.8900000248104</v>
      </c>
      <c r="AR25" s="4">
        <v>23643.279999964871</v>
      </c>
      <c r="AS25" s="4">
        <v>2877.0099999848753</v>
      </c>
      <c r="AT25" s="4">
        <v>7610.8700000075623</v>
      </c>
      <c r="AU25" s="4">
        <v>4377.9800000069663</v>
      </c>
    </row>
    <row r="26" spans="1:47" x14ac:dyDescent="0.35">
      <c r="A26" s="16">
        <v>511</v>
      </c>
      <c r="B26" t="s">
        <v>96</v>
      </c>
      <c r="C26" t="s">
        <v>49</v>
      </c>
      <c r="D26" s="4">
        <v>154421.21000003442</v>
      </c>
      <c r="E26" s="4">
        <v>45462.83999998495</v>
      </c>
      <c r="F26" s="4">
        <v>68221.140000022948</v>
      </c>
      <c r="G26" s="4">
        <v>52231.929999992251</v>
      </c>
      <c r="H26" s="4">
        <v>83605.069999974221</v>
      </c>
      <c r="I26" s="4">
        <v>32636.67000003159</v>
      </c>
      <c r="J26" s="4">
        <v>43795.469999980181</v>
      </c>
      <c r="K26" s="4">
        <v>18403.430000014603</v>
      </c>
      <c r="L26" s="4">
        <v>32384.530000019819</v>
      </c>
      <c r="M26" s="4">
        <v>97103.819999970496</v>
      </c>
      <c r="N26" s="4">
        <v>49199.930000077933</v>
      </c>
      <c r="O26" s="4">
        <v>166024.88999997079</v>
      </c>
      <c r="P26" s="4">
        <v>172141.68999996409</v>
      </c>
      <c r="Q26" s="4">
        <v>82214.13999986276</v>
      </c>
      <c r="R26" s="4">
        <v>89754.610000237823</v>
      </c>
      <c r="S26" s="4">
        <v>52836.529999870807</v>
      </c>
      <c r="T26" s="4">
        <v>144059.88999997079</v>
      </c>
      <c r="U26" s="4">
        <v>98361.750000022352</v>
      </c>
      <c r="V26" s="4">
        <v>33383.53000003472</v>
      </c>
      <c r="W26" s="4">
        <v>171287.54999992251</v>
      </c>
      <c r="X26" s="4">
        <v>83206.729999966919</v>
      </c>
      <c r="Y26" s="4">
        <v>51358.129999987781</v>
      </c>
      <c r="Z26" s="4">
        <v>57599.830000028014</v>
      </c>
      <c r="AA26" s="4">
        <v>171645.31000006944</v>
      </c>
      <c r="AB26" s="4">
        <v>160675.17999997362</v>
      </c>
      <c r="AC26" s="4">
        <v>177384.4000001289</v>
      </c>
      <c r="AD26" s="4">
        <v>43864.429999880493</v>
      </c>
      <c r="AE26" s="4">
        <v>20680.3099998869</v>
      </c>
      <c r="AF26" s="4">
        <v>91695.030000012368</v>
      </c>
      <c r="AG26" s="4">
        <v>36419.479999978095</v>
      </c>
      <c r="AH26" s="4">
        <v>33398.829999979585</v>
      </c>
      <c r="AI26" s="4">
        <v>63560.27000008896</v>
      </c>
      <c r="AJ26" s="4">
        <v>36095.330000083894</v>
      </c>
      <c r="AK26" s="4">
        <v>25493</v>
      </c>
      <c r="AL26" s="4">
        <v>76093.91</v>
      </c>
      <c r="AM26" s="4">
        <v>79134.299999907613</v>
      </c>
      <c r="AN26" s="4">
        <v>119886.24000000209</v>
      </c>
      <c r="AO26" s="4">
        <v>16482</v>
      </c>
      <c r="AP26" s="4">
        <v>75442</v>
      </c>
      <c r="AQ26" s="4">
        <v>67559.920000109822</v>
      </c>
      <c r="AR26" s="4">
        <v>414555.76000011712</v>
      </c>
      <c r="AS26" s="4">
        <v>58776.839999783784</v>
      </c>
      <c r="AT26" s="4">
        <v>74407.629999984056</v>
      </c>
      <c r="AU26" s="4">
        <v>32018.730000067502</v>
      </c>
    </row>
    <row r="27" spans="1:47" x14ac:dyDescent="0.35">
      <c r="A27" s="17">
        <v>515</v>
      </c>
      <c r="B27" t="s">
        <v>96</v>
      </c>
      <c r="C27" t="s">
        <v>50</v>
      </c>
      <c r="D27" s="4">
        <v>18262.610000000335</v>
      </c>
      <c r="E27" s="4">
        <v>3807.1799999992363</v>
      </c>
      <c r="F27" s="4">
        <v>7976.1999999997206</v>
      </c>
      <c r="G27" s="4">
        <v>3418.08999999566</v>
      </c>
      <c r="H27" s="4">
        <v>14895.610000005458</v>
      </c>
      <c r="I27" s="4">
        <v>1152.8800000008196</v>
      </c>
      <c r="J27" s="4">
        <v>3136.5499999970198</v>
      </c>
      <c r="K27" s="4">
        <v>-480.20999999903142</v>
      </c>
      <c r="L27" s="4">
        <v>1234.9999999962747</v>
      </c>
      <c r="M27" s="4">
        <v>2619.1300000050105</v>
      </c>
      <c r="N27" s="4">
        <v>1795.7800000007264</v>
      </c>
      <c r="O27" s="4">
        <v>10789.01999999769</v>
      </c>
      <c r="P27" s="4">
        <v>27362.509999996517</v>
      </c>
      <c r="Q27" s="4">
        <v>13297.1200000057</v>
      </c>
      <c r="R27" s="4">
        <v>15738.190000001807</v>
      </c>
      <c r="S27" s="4">
        <v>4466.5299999942072</v>
      </c>
      <c r="T27" s="4">
        <v>13921.579999997281</v>
      </c>
      <c r="U27" s="4">
        <v>9520.6000000135973</v>
      </c>
      <c r="V27" s="4">
        <v>1506.5299999928102</v>
      </c>
      <c r="W27" s="4">
        <v>23888.370000000112</v>
      </c>
      <c r="X27" s="4">
        <v>9594.4400000013411</v>
      </c>
      <c r="Y27" s="4">
        <v>8295.519999992568</v>
      </c>
      <c r="Z27" s="4">
        <v>66.909999998752028</v>
      </c>
      <c r="AA27" s="4">
        <v>4781.4600000032224</v>
      </c>
      <c r="AB27" s="4">
        <v>21183.590000007302</v>
      </c>
      <c r="AC27" s="4">
        <v>8884.1699999989942</v>
      </c>
      <c r="AD27" s="4">
        <v>1348.1599999945611</v>
      </c>
      <c r="AE27" s="4">
        <v>-1609.9999999948777</v>
      </c>
      <c r="AF27" s="4">
        <v>3561.7099999929778</v>
      </c>
      <c r="AG27" s="4">
        <v>5377.0300000077114</v>
      </c>
      <c r="AH27" s="4">
        <v>6104.7500000004657</v>
      </c>
      <c r="AI27" s="4">
        <v>17792.800000004005</v>
      </c>
      <c r="AJ27" s="4">
        <v>1572.6299999868497</v>
      </c>
      <c r="AK27" s="4">
        <v>3841</v>
      </c>
      <c r="AL27" s="4">
        <v>4211.6000000000004</v>
      </c>
      <c r="AM27" s="4">
        <v>0</v>
      </c>
      <c r="AN27" s="4">
        <v>10306.900000006892</v>
      </c>
      <c r="AO27" s="4">
        <v>4277</v>
      </c>
      <c r="AP27" s="4">
        <v>5530</v>
      </c>
      <c r="AQ27" s="4">
        <v>6431.6399999978021</v>
      </c>
      <c r="AR27" s="4">
        <v>7133.3700000001118</v>
      </c>
      <c r="AS27" s="4">
        <v>2443.859999999404</v>
      </c>
      <c r="AT27" s="4">
        <v>20133.10000001872</v>
      </c>
      <c r="AU27" s="4">
        <v>-9384.960000003688</v>
      </c>
    </row>
    <row r="28" spans="1:47" x14ac:dyDescent="0.35">
      <c r="A28" s="17">
        <v>736</v>
      </c>
      <c r="B28" t="s">
        <v>96</v>
      </c>
      <c r="C28" t="s">
        <v>72</v>
      </c>
      <c r="D28" s="4">
        <v>36155.909999999218</v>
      </c>
      <c r="E28" s="4">
        <v>4733.3899999940768</v>
      </c>
      <c r="F28" s="4">
        <v>10161.290000005625</v>
      </c>
      <c r="G28" s="4">
        <v>780.3399999961257</v>
      </c>
      <c r="H28" s="4">
        <v>21201.360000001267</v>
      </c>
      <c r="I28" s="4">
        <v>4254.3499999968335</v>
      </c>
      <c r="J28" s="4">
        <v>8373.7399999992922</v>
      </c>
      <c r="K28" s="4">
        <v>1393.6000000014901</v>
      </c>
      <c r="L28" s="4">
        <v>2522.1200000140816</v>
      </c>
      <c r="M28" s="4">
        <v>10169.579999995418</v>
      </c>
      <c r="N28" s="4">
        <v>6523.660000000149</v>
      </c>
      <c r="O28" s="4">
        <v>20876.320000000298</v>
      </c>
      <c r="P28" s="4">
        <v>11936.869999998249</v>
      </c>
      <c r="Q28" s="4">
        <v>19889.840000000782</v>
      </c>
      <c r="R28" s="4">
        <v>10439.289999989793</v>
      </c>
      <c r="S28" s="4">
        <v>4805.5900000277907</v>
      </c>
      <c r="T28" s="4">
        <v>32508.919999986887</v>
      </c>
      <c r="U28" s="4">
        <v>20108.490000016056</v>
      </c>
      <c r="V28" s="4">
        <v>10195.899999994785</v>
      </c>
      <c r="W28" s="4">
        <v>22951.570000015199</v>
      </c>
      <c r="X28" s="4">
        <v>18438.779999980703</v>
      </c>
      <c r="Y28" s="4">
        <v>7484.1199999973178</v>
      </c>
      <c r="Z28" s="4">
        <v>9886.2400000067428</v>
      </c>
      <c r="AA28" s="4">
        <v>17044.700000015087</v>
      </c>
      <c r="AB28" s="4">
        <v>60662.069999998435</v>
      </c>
      <c r="AC28" s="4">
        <v>22204.010000023991</v>
      </c>
      <c r="AD28" s="4">
        <v>2523.0199999837205</v>
      </c>
      <c r="AE28" s="4">
        <v>2218.6000000033528</v>
      </c>
      <c r="AF28" s="4">
        <v>9065.4599999953061</v>
      </c>
      <c r="AG28" s="4">
        <v>12840.990000000224</v>
      </c>
      <c r="AH28" s="4">
        <v>7918.849999986589</v>
      </c>
      <c r="AI28" s="4">
        <v>13721.310000016354</v>
      </c>
      <c r="AJ28" s="4">
        <v>5254.2699999501929</v>
      </c>
      <c r="AK28" s="4">
        <v>14301</v>
      </c>
      <c r="AL28" s="4">
        <v>6005.7</v>
      </c>
      <c r="AM28" s="4">
        <v>20176.300000016578</v>
      </c>
      <c r="AN28" s="4">
        <v>7899.4800000432879</v>
      </c>
      <c r="AO28" s="4">
        <v>6678</v>
      </c>
      <c r="AP28" s="4">
        <v>8564</v>
      </c>
      <c r="AQ28" s="4">
        <v>19816.909999988042</v>
      </c>
      <c r="AR28" s="4">
        <v>25233.900000017136</v>
      </c>
      <c r="AS28" s="4">
        <v>11707.080000040121</v>
      </c>
      <c r="AT28" s="4">
        <v>1948.6199999684468</v>
      </c>
      <c r="AU28" s="4">
        <v>14403.779999996535</v>
      </c>
    </row>
    <row r="29" spans="1:47" x14ac:dyDescent="0.35">
      <c r="A29" s="16">
        <v>247</v>
      </c>
      <c r="B29" t="s">
        <v>97</v>
      </c>
      <c r="C29" t="s">
        <v>23</v>
      </c>
      <c r="D29" s="4">
        <v>46939.659999968484</v>
      </c>
      <c r="E29" s="4">
        <v>2311.1300000054762</v>
      </c>
      <c r="F29" s="4">
        <v>18525.239999999292</v>
      </c>
      <c r="G29" s="4">
        <v>12443.419999985024</v>
      </c>
      <c r="H29" s="4">
        <v>21953.98000000231</v>
      </c>
      <c r="I29" s="4">
        <v>22861.319999981672</v>
      </c>
      <c r="J29" s="4">
        <v>17431.650000032037</v>
      </c>
      <c r="K29" s="4">
        <v>41045.679999984801</v>
      </c>
      <c r="L29" s="4">
        <v>29093.020000003278</v>
      </c>
      <c r="M29" s="4">
        <v>16720.919999999925</v>
      </c>
      <c r="N29" s="4">
        <v>2035.5999999977648</v>
      </c>
      <c r="O29" s="4">
        <v>171465.15999998152</v>
      </c>
      <c r="P29" s="4">
        <v>134077.45000000671</v>
      </c>
      <c r="Q29" s="4">
        <v>10012.040000004694</v>
      </c>
      <c r="R29" s="4">
        <v>19357.6600000076</v>
      </c>
      <c r="S29" s="4">
        <v>27146.300000028685</v>
      </c>
      <c r="T29" s="4">
        <v>-2417.0500000137836</v>
      </c>
      <c r="U29" s="4">
        <v>10538.420000003651</v>
      </c>
      <c r="V29" s="4">
        <v>22118.070000005886</v>
      </c>
      <c r="W29" s="4">
        <v>56843.239999981597</v>
      </c>
      <c r="X29" s="4">
        <v>44160.320000046864</v>
      </c>
      <c r="Y29" s="4">
        <v>11609.089999988675</v>
      </c>
      <c r="Z29" s="4">
        <v>13544.490000007674</v>
      </c>
      <c r="AA29" s="4">
        <v>18180.039999986067</v>
      </c>
      <c r="AB29" s="4">
        <v>42798.01999999769</v>
      </c>
      <c r="AC29" s="4">
        <v>17094.469999987632</v>
      </c>
      <c r="AD29" s="4">
        <v>18958.699999988079</v>
      </c>
      <c r="AE29" s="4">
        <v>8459.7500000298023</v>
      </c>
      <c r="AF29" s="4">
        <v>14813.740000003949</v>
      </c>
      <c r="AG29" s="4">
        <v>7418.2699999529868</v>
      </c>
      <c r="AH29" s="4">
        <v>25975.490000030026</v>
      </c>
      <c r="AI29" s="4">
        <v>22354.560000006109</v>
      </c>
      <c r="AJ29" s="4">
        <v>15140.149999983609</v>
      </c>
      <c r="AK29" s="4">
        <v>6510</v>
      </c>
      <c r="AL29" s="4">
        <v>11430.7</v>
      </c>
      <c r="AM29" s="4">
        <v>35229.490000000224</v>
      </c>
      <c r="AN29" s="4">
        <v>31029.709999978542</v>
      </c>
      <c r="AO29" s="4">
        <v>4740</v>
      </c>
      <c r="AP29" s="4">
        <v>45241</v>
      </c>
      <c r="AQ29" s="4">
        <v>5794.8200000151992</v>
      </c>
      <c r="AR29" s="4">
        <v>19270.159999966621</v>
      </c>
      <c r="AS29" s="4">
        <v>17088.269999952987</v>
      </c>
      <c r="AT29" s="4">
        <v>25998.93000001274</v>
      </c>
      <c r="AU29" s="4">
        <v>13295.350000016391</v>
      </c>
    </row>
    <row r="30" spans="1:47" x14ac:dyDescent="0.35">
      <c r="A30" s="16">
        <v>486</v>
      </c>
      <c r="B30" t="s">
        <v>97</v>
      </c>
      <c r="C30" t="s">
        <v>47</v>
      </c>
      <c r="D30" s="4">
        <v>44618.949999999721</v>
      </c>
      <c r="E30" s="4">
        <v>6474.3899999954738</v>
      </c>
      <c r="F30" s="4">
        <v>3857.0800000056624</v>
      </c>
      <c r="G30" s="4">
        <v>1747.6799999964423</v>
      </c>
      <c r="H30" s="4">
        <v>2694.4100000034086</v>
      </c>
      <c r="I30" s="4">
        <v>10714.980000001378</v>
      </c>
      <c r="J30" s="4">
        <v>6045.5399999986403</v>
      </c>
      <c r="K30" s="4">
        <v>5683.1200000061654</v>
      </c>
      <c r="L30" s="4">
        <v>5660.6199999991804</v>
      </c>
      <c r="M30" s="4">
        <v>8846.8099999921396</v>
      </c>
      <c r="N30" s="4">
        <v>2929.7900000028312</v>
      </c>
      <c r="O30" s="4">
        <v>86282.349999999627</v>
      </c>
      <c r="P30" s="4">
        <v>71191.599999995437</v>
      </c>
      <c r="Q30" s="4">
        <v>8355.0100000132807</v>
      </c>
      <c r="R30" s="4">
        <v>6349.6199999884702</v>
      </c>
      <c r="S30" s="4">
        <v>5266.8300000075251</v>
      </c>
      <c r="T30" s="4">
        <v>5558.6899999962188</v>
      </c>
      <c r="U30" s="4">
        <v>5153.3400000100955</v>
      </c>
      <c r="V30" s="4">
        <v>11266.719999982044</v>
      </c>
      <c r="W30" s="4">
        <v>43203.009999999311</v>
      </c>
      <c r="X30" s="4">
        <v>6034.2400000020862</v>
      </c>
      <c r="Y30" s="4">
        <v>374.72000000393018</v>
      </c>
      <c r="Z30" s="4">
        <v>12854.480000000447</v>
      </c>
      <c r="AA30" s="4">
        <v>11024.319999994244</v>
      </c>
      <c r="AB30" s="4">
        <v>38990.380000005942</v>
      </c>
      <c r="AC30" s="4">
        <v>3943.2900000065565</v>
      </c>
      <c r="AD30" s="4">
        <v>7636.0199999944307</v>
      </c>
      <c r="AE30" s="4">
        <v>4026.3300000056624</v>
      </c>
      <c r="AF30" s="4">
        <v>2224.8100000033155</v>
      </c>
      <c r="AG30" s="4">
        <v>700.00000000279397</v>
      </c>
      <c r="AH30" s="4">
        <v>3222.0499999923632</v>
      </c>
      <c r="AI30" s="4">
        <v>14157.140000008512</v>
      </c>
      <c r="AJ30" s="4">
        <v>7069.5699999914505</v>
      </c>
      <c r="AK30" s="4">
        <v>3419</v>
      </c>
      <c r="AL30" s="4">
        <v>8714.93</v>
      </c>
      <c r="AM30" s="4">
        <v>5854.059999991674</v>
      </c>
      <c r="AN30" s="4">
        <v>10571.290000000969</v>
      </c>
      <c r="AO30" s="4">
        <v>8663</v>
      </c>
      <c r="AP30" s="4">
        <v>5567</v>
      </c>
      <c r="AQ30" s="4">
        <v>9047.4800000041723</v>
      </c>
      <c r="AR30" s="4">
        <v>6799.4900000002235</v>
      </c>
      <c r="AS30" s="4">
        <v>10364.420000008773</v>
      </c>
      <c r="AT30" s="4">
        <v>11501.720000009984</v>
      </c>
      <c r="AU30" s="4">
        <v>2778.9399999906309</v>
      </c>
    </row>
    <row r="31" spans="1:47" x14ac:dyDescent="0.35">
      <c r="A31" s="16">
        <v>618</v>
      </c>
      <c r="B31" t="s">
        <v>97</v>
      </c>
      <c r="C31" t="s">
        <v>56</v>
      </c>
      <c r="D31" s="4">
        <v>29415.14999998454</v>
      </c>
      <c r="E31" s="4">
        <v>6142.0000000074506</v>
      </c>
      <c r="F31" s="4">
        <v>8373.4799999929965</v>
      </c>
      <c r="G31" s="4">
        <v>13574.490000014193</v>
      </c>
      <c r="H31" s="4">
        <v>28241.85000000149</v>
      </c>
      <c r="I31" s="4">
        <v>20814.069999992847</v>
      </c>
      <c r="J31" s="4">
        <v>5057.2399999955669</v>
      </c>
      <c r="K31" s="4">
        <v>5479.8199999984354</v>
      </c>
      <c r="L31" s="4">
        <v>11098.400000007823</v>
      </c>
      <c r="M31" s="4">
        <v>100487.09000001103</v>
      </c>
      <c r="N31" s="4">
        <v>16982.699999978766</v>
      </c>
      <c r="O31" s="4">
        <v>130609.87000002246</v>
      </c>
      <c r="P31" s="4">
        <v>93288.419999944977</v>
      </c>
      <c r="Q31" s="4">
        <v>11877.800000033341</v>
      </c>
      <c r="R31" s="4">
        <v>40552.699999993667</v>
      </c>
      <c r="S31" s="4">
        <v>7249.0899999914691</v>
      </c>
      <c r="T31" s="4">
        <v>6442.9900000346825</v>
      </c>
      <c r="U31" s="4">
        <v>16440.259999979287</v>
      </c>
      <c r="V31" s="4">
        <v>-1370.2899999767542</v>
      </c>
      <c r="W31" s="4">
        <v>17071.389999993145</v>
      </c>
      <c r="X31" s="4">
        <v>15868.619999980554</v>
      </c>
      <c r="Y31" s="4">
        <v>28092.810000020079</v>
      </c>
      <c r="Z31" s="4">
        <v>18735.870000001974</v>
      </c>
      <c r="AA31" s="4">
        <v>35133.489999978803</v>
      </c>
      <c r="AB31" s="4">
        <v>388002.05000001285</v>
      </c>
      <c r="AC31" s="4">
        <v>25135.449999988079</v>
      </c>
      <c r="AD31" s="4">
        <v>21316.110000026412</v>
      </c>
      <c r="AE31" s="4">
        <v>8914.9999999990687</v>
      </c>
      <c r="AF31" s="4">
        <v>15577.970000009984</v>
      </c>
      <c r="AG31" s="4">
        <v>13285.060000005178</v>
      </c>
      <c r="AH31" s="4">
        <v>7778.1199999684468</v>
      </c>
      <c r="AI31" s="4">
        <v>13111.630000046454</v>
      </c>
      <c r="AJ31" s="4">
        <v>61361.07999997586</v>
      </c>
      <c r="AK31" s="4">
        <v>15489</v>
      </c>
      <c r="AL31" s="4">
        <v>34934.51</v>
      </c>
      <c r="AM31" s="4">
        <v>11745.369999959134</v>
      </c>
      <c r="AN31" s="4">
        <v>145125.90000002552</v>
      </c>
      <c r="AO31" s="4">
        <v>8267</v>
      </c>
      <c r="AP31" s="4">
        <v>57199</v>
      </c>
      <c r="AQ31" s="4">
        <v>9825.2700000079349</v>
      </c>
      <c r="AR31" s="4">
        <v>32090.470000037923</v>
      </c>
      <c r="AS31" s="4">
        <v>14996.709999997169</v>
      </c>
      <c r="AT31" s="4">
        <v>6589.5399999869987</v>
      </c>
      <c r="AU31" s="4">
        <v>39276.38999998942</v>
      </c>
    </row>
    <row r="32" spans="1:47" x14ac:dyDescent="0.35">
      <c r="A32" s="16">
        <v>255</v>
      </c>
      <c r="B32" t="s">
        <v>98</v>
      </c>
      <c r="C32" t="s">
        <v>25</v>
      </c>
      <c r="D32" s="4">
        <v>61123.029999990016</v>
      </c>
      <c r="E32" s="4">
        <v>8404.0399999953806</v>
      </c>
      <c r="F32" s="4">
        <v>5049.6400000071153</v>
      </c>
      <c r="G32" s="4">
        <v>4819.7399999909103</v>
      </c>
      <c r="H32" s="4">
        <v>4116.9700000071898</v>
      </c>
      <c r="I32" s="4">
        <v>10041.029999997467</v>
      </c>
      <c r="J32" s="4">
        <v>7612.9499999899417</v>
      </c>
      <c r="K32" s="4">
        <v>4176.6000000117347</v>
      </c>
      <c r="L32" s="4">
        <v>3599.3099999800324</v>
      </c>
      <c r="M32" s="4">
        <v>6669.1400000220165</v>
      </c>
      <c r="N32" s="4">
        <v>15943.830000001937</v>
      </c>
      <c r="O32" s="4">
        <v>69508.169999958016</v>
      </c>
      <c r="P32" s="4">
        <v>101363.83000004385</v>
      </c>
      <c r="Q32" s="4">
        <v>8044.049999977462</v>
      </c>
      <c r="R32" s="4">
        <v>26685.039999992587</v>
      </c>
      <c r="S32" s="4">
        <v>15324.230000018142</v>
      </c>
      <c r="T32" s="4">
        <v>20951.489999984391</v>
      </c>
      <c r="U32" s="4">
        <v>11911.470000023954</v>
      </c>
      <c r="V32" s="4">
        <v>12407.579999984242</v>
      </c>
      <c r="W32" s="4">
        <v>18680.690000003204</v>
      </c>
      <c r="X32" s="4">
        <v>8276.499999997206</v>
      </c>
      <c r="Y32" s="4">
        <v>13751.929999995977</v>
      </c>
      <c r="Z32" s="4">
        <v>4648.120000003837</v>
      </c>
      <c r="AA32" s="4">
        <v>25153.919999991544</v>
      </c>
      <c r="AB32" s="4">
        <v>81295.550000000745</v>
      </c>
      <c r="AC32" s="4">
        <v>9828.2200000062585</v>
      </c>
      <c r="AD32" s="4">
        <v>6383.780000038445</v>
      </c>
      <c r="AE32" s="4">
        <v>9933.6599999722093</v>
      </c>
      <c r="AF32" s="4">
        <v>5706.9900000095367</v>
      </c>
      <c r="AG32" s="4">
        <v>14342.370000010356</v>
      </c>
      <c r="AH32" s="4">
        <v>5745.5699999947101</v>
      </c>
      <c r="AI32" s="4">
        <v>10978.949999988079</v>
      </c>
      <c r="AJ32" s="4">
        <v>3078.710000035353</v>
      </c>
      <c r="AK32" s="4">
        <v>10411</v>
      </c>
      <c r="AL32" s="4">
        <v>6759.5</v>
      </c>
      <c r="AM32" s="4">
        <v>28747.180000070482</v>
      </c>
      <c r="AN32" s="4">
        <v>33206.369999940507</v>
      </c>
      <c r="AO32" s="4">
        <v>14120</v>
      </c>
      <c r="AP32" s="4">
        <v>22590</v>
      </c>
      <c r="AQ32" s="4">
        <v>17801.349999953993</v>
      </c>
      <c r="AR32" s="4">
        <v>40976.660000000149</v>
      </c>
      <c r="AS32" s="4">
        <v>15988.89999998454</v>
      </c>
      <c r="AT32" s="4">
        <v>-18897.690000004135</v>
      </c>
      <c r="AU32" s="4">
        <v>14726.970000009984</v>
      </c>
    </row>
    <row r="33" spans="1:47" x14ac:dyDescent="0.35">
      <c r="A33" s="16">
        <v>567</v>
      </c>
      <c r="B33" t="s">
        <v>98</v>
      </c>
      <c r="C33" t="s">
        <v>0</v>
      </c>
      <c r="D33" s="4">
        <v>79929.080000021495</v>
      </c>
      <c r="E33" s="4">
        <v>10507.800000010058</v>
      </c>
      <c r="F33" s="4">
        <v>8044.4699999950826</v>
      </c>
      <c r="G33" s="4">
        <v>11853.150000001304</v>
      </c>
      <c r="H33" s="4">
        <v>14992.450000002049</v>
      </c>
      <c r="I33" s="4">
        <v>16936.160000010394</v>
      </c>
      <c r="J33" s="4">
        <v>19600.850000011735</v>
      </c>
      <c r="K33" s="4">
        <v>11202.759999986738</v>
      </c>
      <c r="L33" s="4">
        <v>16046.819999992847</v>
      </c>
      <c r="M33" s="4">
        <v>64277.149999994785</v>
      </c>
      <c r="N33" s="4">
        <v>11226.73000000976</v>
      </c>
      <c r="O33" s="4">
        <v>68445.700000016019</v>
      </c>
      <c r="P33" s="4">
        <v>66305.429999948479</v>
      </c>
      <c r="Q33" s="4">
        <v>9620.1000000219792</v>
      </c>
      <c r="R33" s="4">
        <v>12929.620000000112</v>
      </c>
      <c r="S33" s="4">
        <v>30282.87999998685</v>
      </c>
      <c r="T33" s="4">
        <v>-2994.1899999994785</v>
      </c>
      <c r="U33" s="4">
        <v>13286.590000016615</v>
      </c>
      <c r="V33" s="4">
        <v>13222.849999999627</v>
      </c>
      <c r="W33" s="4">
        <v>27444.069999992847</v>
      </c>
      <c r="X33" s="4">
        <v>27136.740000021644</v>
      </c>
      <c r="Y33" s="4">
        <v>9072.0299999667332</v>
      </c>
      <c r="Z33" s="4">
        <v>15127.410000002012</v>
      </c>
      <c r="AA33" s="4">
        <v>13707.15000002645</v>
      </c>
      <c r="AB33" s="4">
        <v>32771.470000027679</v>
      </c>
      <c r="AC33" s="4">
        <v>25535.099999992177</v>
      </c>
      <c r="AD33" s="4">
        <v>21072.589999944903</v>
      </c>
      <c r="AE33" s="4">
        <v>5260.6999999694526</v>
      </c>
      <c r="AF33" s="4">
        <v>4736.4700000490993</v>
      </c>
      <c r="AG33" s="4">
        <v>4695.0399999637157</v>
      </c>
      <c r="AH33" s="4">
        <v>20912.520000003278</v>
      </c>
      <c r="AI33" s="4">
        <v>4173.7100000232458</v>
      </c>
      <c r="AJ33" s="4">
        <v>31905.729999955744</v>
      </c>
      <c r="AK33" s="4">
        <v>14233</v>
      </c>
      <c r="AL33" s="4">
        <v>18379.29</v>
      </c>
      <c r="AM33" s="4">
        <v>41771.620000034571</v>
      </c>
      <c r="AN33" s="4">
        <v>16241.340000057593</v>
      </c>
      <c r="AO33" s="4">
        <v>21631</v>
      </c>
      <c r="AP33" s="4">
        <v>49097</v>
      </c>
      <c r="AQ33" s="4">
        <v>21580.699999941513</v>
      </c>
      <c r="AR33" s="4">
        <v>47813.910000037402</v>
      </c>
      <c r="AS33" s="4">
        <v>52670.899999951944</v>
      </c>
      <c r="AT33" s="4">
        <v>13045.210000017658</v>
      </c>
      <c r="AU33" s="4">
        <v>29445.880000026897</v>
      </c>
    </row>
    <row r="34" spans="1:47" x14ac:dyDescent="0.35">
      <c r="A34" s="16">
        <v>834</v>
      </c>
      <c r="B34" t="s">
        <v>98</v>
      </c>
      <c r="C34" t="s">
        <v>78</v>
      </c>
      <c r="D34" s="4">
        <v>97038.860000004992</v>
      </c>
      <c r="E34" s="4">
        <v>7529.3499999931082</v>
      </c>
      <c r="F34" s="4">
        <v>7585.5500000016764</v>
      </c>
      <c r="G34" s="4">
        <v>24924.130000007339</v>
      </c>
      <c r="H34" s="4">
        <v>-1113.2100000055507</v>
      </c>
      <c r="I34" s="4">
        <v>9114.0099999895319</v>
      </c>
      <c r="J34" s="4">
        <v>32852.07000000868</v>
      </c>
      <c r="K34" s="4">
        <v>23651.699999996461</v>
      </c>
      <c r="L34" s="4">
        <v>18821.860000006855</v>
      </c>
      <c r="M34" s="4">
        <v>53679.300000002608</v>
      </c>
      <c r="N34" s="4">
        <v>20810.900000008754</v>
      </c>
      <c r="O34" s="4">
        <v>161901.71999998949</v>
      </c>
      <c r="P34" s="4">
        <v>175863.49000001792</v>
      </c>
      <c r="Q34" s="4">
        <v>-8427.0400000084192</v>
      </c>
      <c r="R34" s="4">
        <v>24957.739999986254</v>
      </c>
      <c r="S34" s="4">
        <v>9201.179999999702</v>
      </c>
      <c r="T34" s="4">
        <v>46982.720000001602</v>
      </c>
      <c r="U34" s="4">
        <v>18335.500000010245</v>
      </c>
      <c r="V34" s="4">
        <v>9345.4599999878556</v>
      </c>
      <c r="W34" s="4">
        <v>33296.350000017323</v>
      </c>
      <c r="X34" s="4">
        <v>11506.969999991357</v>
      </c>
      <c r="Y34" s="4">
        <v>30834.280000022613</v>
      </c>
      <c r="Z34" s="4">
        <v>5573.349999981001</v>
      </c>
      <c r="AA34" s="4">
        <v>18073.319999974221</v>
      </c>
      <c r="AB34" s="4">
        <v>48725.800000005402</v>
      </c>
      <c r="AC34" s="4">
        <v>20687.250000009313</v>
      </c>
      <c r="AD34" s="4">
        <v>21099.159999995492</v>
      </c>
      <c r="AE34" s="4">
        <v>9001.9700000351295</v>
      </c>
      <c r="AF34" s="4">
        <v>6653.0599999967963</v>
      </c>
      <c r="AG34" s="4">
        <v>6624.7600000165403</v>
      </c>
      <c r="AH34" s="4">
        <v>10477.989999967627</v>
      </c>
      <c r="AI34" s="4">
        <v>13076.530000013299</v>
      </c>
      <c r="AJ34" s="4">
        <v>8019.2199999950826</v>
      </c>
      <c r="AK34" s="4">
        <v>12070</v>
      </c>
      <c r="AL34" s="4">
        <v>21535.95</v>
      </c>
      <c r="AM34" s="4">
        <v>17403.739999959245</v>
      </c>
      <c r="AN34" s="4">
        <v>41004.189999999478</v>
      </c>
      <c r="AO34" s="4">
        <v>13205</v>
      </c>
      <c r="AP34" s="4">
        <v>44966</v>
      </c>
      <c r="AQ34" s="4">
        <v>22236.759999994189</v>
      </c>
      <c r="AR34" s="4">
        <v>12916.630000011995</v>
      </c>
      <c r="AS34" s="4">
        <v>9495.9700000081211</v>
      </c>
      <c r="AT34" s="4">
        <v>19726.890000034124</v>
      </c>
      <c r="AU34" s="4">
        <v>20003.85999997519</v>
      </c>
    </row>
    <row r="35" spans="1:47" x14ac:dyDescent="0.35">
      <c r="A35" s="16">
        <v>184</v>
      </c>
      <c r="B35" t="s">
        <v>99</v>
      </c>
      <c r="C35" t="s">
        <v>17</v>
      </c>
      <c r="D35" s="4">
        <v>42811.859999985434</v>
      </c>
      <c r="E35" s="4">
        <v>5955.1800000006333</v>
      </c>
      <c r="F35" s="4">
        <v>8930.7100000008941</v>
      </c>
      <c r="G35" s="4">
        <v>7354.9600000046194</v>
      </c>
      <c r="H35" s="4">
        <v>9877.0200000051409</v>
      </c>
      <c r="I35" s="4">
        <v>10822.160000000149</v>
      </c>
      <c r="J35" s="4">
        <v>11221.400000000373</v>
      </c>
      <c r="K35" s="4">
        <v>11533.129999982193</v>
      </c>
      <c r="L35" s="4">
        <v>46807.400000017136</v>
      </c>
      <c r="M35" s="4">
        <v>12779.079999992624</v>
      </c>
      <c r="N35" s="4">
        <v>20758.489999994636</v>
      </c>
      <c r="O35" s="4">
        <v>62150.860000019893</v>
      </c>
      <c r="P35" s="4">
        <v>72288.950000001118</v>
      </c>
      <c r="Q35" s="4">
        <v>27839.469999972731</v>
      </c>
      <c r="R35" s="4">
        <v>21497.049999998882</v>
      </c>
      <c r="S35" s="4">
        <v>22950.529999988154</v>
      </c>
      <c r="T35" s="4">
        <v>30211.540000041947</v>
      </c>
      <c r="U35" s="4">
        <v>2871.0399999897927</v>
      </c>
      <c r="V35" s="4">
        <v>10343.740000026301</v>
      </c>
      <c r="W35" s="4">
        <v>42444.62999994494</v>
      </c>
      <c r="X35" s="4">
        <v>30445.520000001416</v>
      </c>
      <c r="Y35" s="4">
        <v>10244.980000054464</v>
      </c>
      <c r="Z35" s="4">
        <v>17812.89999997057</v>
      </c>
      <c r="AA35" s="4">
        <v>28304.979999985546</v>
      </c>
      <c r="AB35" s="4">
        <v>40034.170000005513</v>
      </c>
      <c r="AC35" s="4">
        <v>11771.800000023097</v>
      </c>
      <c r="AD35" s="4">
        <v>16436.889999968931</v>
      </c>
      <c r="AE35" s="4">
        <v>3127.6600000225008</v>
      </c>
      <c r="AF35" s="4">
        <v>8364.2000000122935</v>
      </c>
      <c r="AG35" s="4">
        <v>17239.810000007972</v>
      </c>
      <c r="AH35" s="4">
        <v>10562.039999993518</v>
      </c>
      <c r="AI35" s="4">
        <v>11124.549999978393</v>
      </c>
      <c r="AJ35" s="4">
        <v>12410.109999999404</v>
      </c>
      <c r="AK35" s="4">
        <v>11807</v>
      </c>
      <c r="AL35" s="4">
        <v>26809.97</v>
      </c>
      <c r="AM35" s="4">
        <v>16310.739999981597</v>
      </c>
      <c r="AN35" s="4">
        <v>21339.579999985173</v>
      </c>
      <c r="AO35" s="4">
        <v>6018</v>
      </c>
      <c r="AP35" s="4">
        <v>36399</v>
      </c>
      <c r="AQ35" s="4">
        <v>11825.200000053272</v>
      </c>
      <c r="AR35" s="4">
        <v>10961.859999952838</v>
      </c>
      <c r="AS35" s="4">
        <v>35638.940000012517</v>
      </c>
      <c r="AT35" s="4">
        <v>8656.7699999809265</v>
      </c>
      <c r="AU35" s="4">
        <v>7632.4500000309199</v>
      </c>
    </row>
    <row r="36" spans="1:47" x14ac:dyDescent="0.35">
      <c r="A36" s="16">
        <v>441</v>
      </c>
      <c r="B36" t="s">
        <v>99</v>
      </c>
      <c r="C36" t="s">
        <v>41</v>
      </c>
      <c r="D36" s="4">
        <v>12752.72999998834</v>
      </c>
      <c r="E36" s="4">
        <v>8043.5100000025705</v>
      </c>
      <c r="F36" s="4">
        <v>9023.6100000049919</v>
      </c>
      <c r="G36" s="4">
        <v>16056.930000001565</v>
      </c>
      <c r="H36" s="4">
        <v>13792.439999981783</v>
      </c>
      <c r="I36" s="4">
        <v>21457.379999998957</v>
      </c>
      <c r="J36" s="4">
        <v>21950.590000000782</v>
      </c>
      <c r="K36" s="4">
        <v>11863.730000010692</v>
      </c>
      <c r="L36" s="4">
        <v>18244.309999993071</v>
      </c>
      <c r="M36" s="4">
        <v>6673.8100000061095</v>
      </c>
      <c r="N36" s="4">
        <v>17526.670000003651</v>
      </c>
      <c r="O36" s="4">
        <v>36790.819999983534</v>
      </c>
      <c r="P36" s="4">
        <v>112461.95000002347</v>
      </c>
      <c r="Q36" s="4">
        <v>33710.229999985546</v>
      </c>
      <c r="R36" s="4">
        <v>17006.760000005364</v>
      </c>
      <c r="S36" s="4">
        <v>13153.349999992177</v>
      </c>
      <c r="T36" s="4">
        <v>13095.410000003874</v>
      </c>
      <c r="U36" s="4">
        <v>2614.4500000178814</v>
      </c>
      <c r="V36" s="4">
        <v>17917.190000002272</v>
      </c>
      <c r="W36" s="4">
        <v>22767.559999995865</v>
      </c>
      <c r="X36" s="4">
        <v>10585.88999998197</v>
      </c>
      <c r="Y36" s="4">
        <v>12071.950000017881</v>
      </c>
      <c r="Z36" s="4">
        <v>16874.480000011623</v>
      </c>
      <c r="AA36" s="4">
        <v>14152.889999993145</v>
      </c>
      <c r="AB36" s="4">
        <v>67816.150000001304</v>
      </c>
      <c r="AC36" s="4">
        <v>18691.900000016205</v>
      </c>
      <c r="AD36" s="4">
        <v>16535.449999970384</v>
      </c>
      <c r="AE36" s="4">
        <v>5538.940000006929</v>
      </c>
      <c r="AF36" s="4">
        <v>8338.9199999989942</v>
      </c>
      <c r="AG36" s="4">
        <v>11633.619999998249</v>
      </c>
      <c r="AH36" s="4">
        <v>2189.0499999886379</v>
      </c>
      <c r="AI36" s="4">
        <v>41379.839999996126</v>
      </c>
      <c r="AJ36" s="4">
        <v>6699.3100000126287</v>
      </c>
      <c r="AK36" s="4">
        <v>32566</v>
      </c>
      <c r="AL36" s="4">
        <v>31705.32</v>
      </c>
      <c r="AM36" s="4">
        <v>20599.919999992475</v>
      </c>
      <c r="AN36" s="4">
        <v>26156.200000015087</v>
      </c>
      <c r="AO36" s="4">
        <v>10471</v>
      </c>
      <c r="AP36" s="4">
        <v>54760</v>
      </c>
      <c r="AQ36" s="4">
        <v>12771.889999997802</v>
      </c>
      <c r="AR36" s="4">
        <v>4946.3800000017509</v>
      </c>
      <c r="AS36" s="4">
        <v>126397.01999999024</v>
      </c>
      <c r="AT36" s="4">
        <v>25081.930000018328</v>
      </c>
      <c r="AU36" s="4">
        <v>13295.68999998644</v>
      </c>
    </row>
    <row r="37" spans="1:47" x14ac:dyDescent="0.35">
      <c r="A37" s="16">
        <v>907</v>
      </c>
      <c r="B37" t="s">
        <v>99</v>
      </c>
      <c r="C37" t="s">
        <v>85</v>
      </c>
      <c r="D37" s="4">
        <v>1682.6699999995762</v>
      </c>
      <c r="E37" s="4">
        <v>0</v>
      </c>
      <c r="F37" s="4">
        <v>0</v>
      </c>
      <c r="G37" s="4">
        <v>2714.6200000001118</v>
      </c>
      <c r="H37" s="4">
        <v>6.4028427004814148E-10</v>
      </c>
      <c r="I37" s="4">
        <v>-5.2386894822120667E-10</v>
      </c>
      <c r="J37" s="4">
        <v>63.519999999902211</v>
      </c>
      <c r="K37" s="4">
        <v>-5.2386894822120667E-10</v>
      </c>
      <c r="L37" s="4">
        <v>4.6566128730773926E-10</v>
      </c>
      <c r="M37" s="4">
        <v>-1.280568540096283E-9</v>
      </c>
      <c r="N37" s="4">
        <v>533.54000000021188</v>
      </c>
      <c r="O37" s="4">
        <v>7213.6000000012573</v>
      </c>
      <c r="P37" s="4">
        <v>8623.5199999987381</v>
      </c>
      <c r="Q37" s="4">
        <v>648.3400000014808</v>
      </c>
      <c r="R37" s="4">
        <v>-1.4551915228366852E-9</v>
      </c>
      <c r="S37" s="4">
        <v>25.400000000023283</v>
      </c>
      <c r="T37" s="4">
        <v>1.3387762010097504E-9</v>
      </c>
      <c r="U37" s="4">
        <v>3937.9999999990687</v>
      </c>
      <c r="V37" s="4">
        <v>749.00000000046566</v>
      </c>
      <c r="W37" s="4">
        <v>0</v>
      </c>
      <c r="X37" s="4">
        <v>1128.4700000000885</v>
      </c>
      <c r="Y37" s="4">
        <v>971.79999999981374</v>
      </c>
      <c r="Z37" s="4">
        <v>0</v>
      </c>
      <c r="AA37" s="4">
        <v>608.04999999934807</v>
      </c>
      <c r="AB37" s="4">
        <v>2567.4900000005728</v>
      </c>
      <c r="AC37" s="4">
        <v>-4491.4100000002654</v>
      </c>
      <c r="AD37" s="4">
        <v>9.5199999984470196</v>
      </c>
      <c r="AE37" s="4">
        <v>0</v>
      </c>
      <c r="AF37" s="4">
        <v>60.000000002444722</v>
      </c>
      <c r="AG37" s="4">
        <v>-2.5611370801925659E-9</v>
      </c>
      <c r="AH37" s="4">
        <v>265.99000000121305</v>
      </c>
      <c r="AI37" s="4">
        <v>-1.1641532182693481E-9</v>
      </c>
      <c r="AJ37" s="4">
        <v>0</v>
      </c>
      <c r="AK37" s="4">
        <v>0</v>
      </c>
      <c r="AL37" s="4">
        <v>0</v>
      </c>
      <c r="AM37" s="4">
        <v>-630.00000000197906</v>
      </c>
      <c r="AN37" s="4">
        <v>-1.862645149230957E-9</v>
      </c>
      <c r="AO37" s="4">
        <v>43</v>
      </c>
      <c r="AP37" s="4">
        <v>266</v>
      </c>
      <c r="AQ37" s="4">
        <v>209.13999999978114</v>
      </c>
      <c r="AR37" s="4">
        <v>0</v>
      </c>
      <c r="AS37" s="4">
        <v>-171.43000000121538</v>
      </c>
      <c r="AT37" s="4">
        <v>5.8207660913467407E-10</v>
      </c>
      <c r="AU37" s="4">
        <v>50.000000000931323</v>
      </c>
    </row>
    <row r="38" spans="1:47" x14ac:dyDescent="0.35">
      <c r="A38" s="16">
        <v>191</v>
      </c>
      <c r="B38" t="s">
        <v>100</v>
      </c>
      <c r="C38" t="s">
        <v>18</v>
      </c>
      <c r="D38" s="4">
        <v>54229.910000006668</v>
      </c>
      <c r="E38" s="4">
        <v>9115.6599999968894</v>
      </c>
      <c r="F38" s="4">
        <v>6912.25</v>
      </c>
      <c r="G38" s="4">
        <v>7621.4300000020303</v>
      </c>
      <c r="H38" s="4">
        <v>14071.61999999918</v>
      </c>
      <c r="I38" s="4">
        <v>13886.629999998026</v>
      </c>
      <c r="J38" s="4">
        <v>13643.54999999702</v>
      </c>
      <c r="K38" s="4">
        <v>18789.450000001118</v>
      </c>
      <c r="L38" s="4">
        <v>10112.98000000231</v>
      </c>
      <c r="M38" s="4">
        <v>23758.969999999274</v>
      </c>
      <c r="N38" s="4">
        <v>7701.3699999912642</v>
      </c>
      <c r="O38" s="4">
        <v>9973.6100000129081</v>
      </c>
      <c r="P38" s="4">
        <v>98249.319999995641</v>
      </c>
      <c r="Q38" s="4">
        <v>6216.2900000037625</v>
      </c>
      <c r="R38" s="4">
        <v>15209.980000001844</v>
      </c>
      <c r="S38" s="4">
        <v>10500.959999997169</v>
      </c>
      <c r="T38" s="4">
        <v>11641.999999998137</v>
      </c>
      <c r="U38" s="4">
        <v>7985.9200000111014</v>
      </c>
      <c r="V38" s="4">
        <v>2609.5899999854155</v>
      </c>
      <c r="W38" s="4">
        <v>23268.830000001006</v>
      </c>
      <c r="X38" s="4">
        <v>5775.9900000095367</v>
      </c>
      <c r="Y38" s="4">
        <v>9484.4699999941513</v>
      </c>
      <c r="Z38" s="4">
        <v>37601.699999993667</v>
      </c>
      <c r="AA38" s="4">
        <v>5258.9900000141934</v>
      </c>
      <c r="AB38" s="4">
        <v>43538.809999987483</v>
      </c>
      <c r="AC38" s="4">
        <v>14176.710000013933</v>
      </c>
      <c r="AD38" s="4">
        <v>9263.0599999772385</v>
      </c>
      <c r="AE38" s="4">
        <v>8615.8300000000745</v>
      </c>
      <c r="AF38" s="4">
        <v>6248.4400000032037</v>
      </c>
      <c r="AG38" s="4">
        <v>-1670.1799999880604</v>
      </c>
      <c r="AH38" s="4">
        <v>3381.4500000020489</v>
      </c>
      <c r="AI38" s="4">
        <v>6950.929999996908</v>
      </c>
      <c r="AJ38" s="4">
        <v>8654.4999999916181</v>
      </c>
      <c r="AK38" s="4">
        <v>15559</v>
      </c>
      <c r="AL38" s="4">
        <v>5076.66</v>
      </c>
      <c r="AM38" s="4">
        <v>27863.259999999776</v>
      </c>
      <c r="AN38" s="4">
        <v>28775.060000015888</v>
      </c>
      <c r="AO38" s="4">
        <v>7312</v>
      </c>
      <c r="AP38" s="4">
        <v>9444</v>
      </c>
      <c r="AQ38" s="4">
        <v>9885.3600000161678</v>
      </c>
      <c r="AR38" s="4">
        <v>13713.529999994207</v>
      </c>
      <c r="AS38" s="4">
        <v>8488.9499999918044</v>
      </c>
      <c r="AT38" s="4">
        <v>3333.3799999924377</v>
      </c>
      <c r="AU38" s="4">
        <v>15857.49000000488</v>
      </c>
    </row>
    <row r="39" spans="1:47" x14ac:dyDescent="0.35">
      <c r="A39" s="16">
        <v>272</v>
      </c>
      <c r="B39" t="s">
        <v>100</v>
      </c>
      <c r="C39" t="s">
        <v>26</v>
      </c>
      <c r="D39" s="4">
        <v>29779.050000003539</v>
      </c>
      <c r="E39" s="4">
        <v>8786.0300000021234</v>
      </c>
      <c r="F39" s="4">
        <v>19067.740000001155</v>
      </c>
      <c r="G39" s="4">
        <v>9532.5800000028685</v>
      </c>
      <c r="H39" s="4">
        <v>20086.70999999484</v>
      </c>
      <c r="I39" s="4">
        <v>12274.969999998342</v>
      </c>
      <c r="J39" s="4">
        <v>3555.4900000011548</v>
      </c>
      <c r="K39" s="4">
        <v>14453.439999992028</v>
      </c>
      <c r="L39" s="4">
        <v>1635.3000000133179</v>
      </c>
      <c r="M39" s="4">
        <v>9471.8399999961257</v>
      </c>
      <c r="N39" s="4">
        <v>10207.940000004135</v>
      </c>
      <c r="O39" s="4">
        <v>20166.969999996945</v>
      </c>
      <c r="P39" s="4">
        <v>40974.169999990147</v>
      </c>
      <c r="Q39" s="4">
        <v>1334.5600000168197</v>
      </c>
      <c r="R39" s="4">
        <v>10038.259999982081</v>
      </c>
      <c r="S39" s="4">
        <v>10645.279999999795</v>
      </c>
      <c r="T39" s="4">
        <v>164.54000000376254</v>
      </c>
      <c r="U39" s="4">
        <v>193.32000000588596</v>
      </c>
      <c r="V39" s="4">
        <v>2110.0399999879301</v>
      </c>
      <c r="W39" s="4">
        <v>9104.5900000124238</v>
      </c>
      <c r="X39" s="4">
        <v>6503.9999999934807</v>
      </c>
      <c r="Y39" s="4">
        <v>1544.9500000062399</v>
      </c>
      <c r="Z39" s="4">
        <v>5132.629999996163</v>
      </c>
      <c r="AA39" s="4">
        <v>-4577.4200000073761</v>
      </c>
      <c r="AB39" s="4">
        <v>19972.500000015832</v>
      </c>
      <c r="AC39" s="4">
        <v>8099.8499999898486</v>
      </c>
      <c r="AD39" s="4">
        <v>5528.0700000184588</v>
      </c>
      <c r="AE39" s="4">
        <v>1297.0299999890849</v>
      </c>
      <c r="AF39" s="4">
        <v>3100.4100000122562</v>
      </c>
      <c r="AG39" s="4">
        <v>3799.059999990277</v>
      </c>
      <c r="AH39" s="4">
        <v>18960.600000010338</v>
      </c>
      <c r="AI39" s="4">
        <v>29907.009999974165</v>
      </c>
      <c r="AJ39" s="4">
        <v>7568.6900000171736</v>
      </c>
      <c r="AK39" s="4">
        <v>26528</v>
      </c>
      <c r="AL39" s="4">
        <v>3257.98</v>
      </c>
      <c r="AM39" s="4">
        <v>19238.909999998286</v>
      </c>
      <c r="AN39" s="4">
        <v>938.95000002486631</v>
      </c>
      <c r="AO39" s="4">
        <v>26404</v>
      </c>
      <c r="AP39" s="4">
        <v>7020</v>
      </c>
      <c r="AQ39" s="4">
        <v>21214.669999980368</v>
      </c>
      <c r="AR39" s="4">
        <v>5251.3400000138208</v>
      </c>
      <c r="AS39" s="4">
        <v>18455.099999993108</v>
      </c>
      <c r="AT39" s="4">
        <v>1499.25</v>
      </c>
      <c r="AU39" s="4">
        <v>8343.55000000773</v>
      </c>
    </row>
    <row r="40" spans="1:47" x14ac:dyDescent="0.35">
      <c r="A40" s="16">
        <v>661</v>
      </c>
      <c r="B40" t="s">
        <v>100</v>
      </c>
      <c r="C40" t="s">
        <v>62</v>
      </c>
      <c r="D40" s="4">
        <v>21829.800000000745</v>
      </c>
      <c r="E40" s="4">
        <v>30072.36000000732</v>
      </c>
      <c r="F40" s="4">
        <v>6249.4499999955297</v>
      </c>
      <c r="G40" s="4">
        <v>24728.720000000671</v>
      </c>
      <c r="H40" s="4">
        <v>33466.270000004675</v>
      </c>
      <c r="I40" s="4">
        <v>5941.2000000067055</v>
      </c>
      <c r="J40" s="4">
        <v>4558.6499999947846</v>
      </c>
      <c r="K40" s="4">
        <v>3450.1100000031292</v>
      </c>
      <c r="L40" s="4">
        <v>2027.2499999981374</v>
      </c>
      <c r="M40" s="4">
        <v>20054.97000000393</v>
      </c>
      <c r="N40" s="4">
        <v>2237.0499999900348</v>
      </c>
      <c r="O40" s="4">
        <v>64108.429999998771</v>
      </c>
      <c r="P40" s="4">
        <v>85747.640000000596</v>
      </c>
      <c r="Q40" s="4">
        <v>37588.800000000745</v>
      </c>
      <c r="R40" s="4">
        <v>8640.6899999966845</v>
      </c>
      <c r="S40" s="4">
        <v>6699.8599999984726</v>
      </c>
      <c r="T40" s="4">
        <v>4320.9699999922886</v>
      </c>
      <c r="U40" s="4">
        <v>3732.1699999980628</v>
      </c>
      <c r="V40" s="4">
        <v>3213.4100000057369</v>
      </c>
      <c r="W40" s="4">
        <v>23921.989999989048</v>
      </c>
      <c r="X40" s="4">
        <v>9540.7100000269711</v>
      </c>
      <c r="Y40" s="4">
        <v>18529.969999966212</v>
      </c>
      <c r="Z40" s="4">
        <v>4595.2700000200421</v>
      </c>
      <c r="AA40" s="4">
        <v>8563.119999980554</v>
      </c>
      <c r="AB40" s="4">
        <v>81948.110000018962</v>
      </c>
      <c r="AC40" s="4">
        <v>5363.2599999662489</v>
      </c>
      <c r="AD40" s="4">
        <v>7407.6500000124797</v>
      </c>
      <c r="AE40" s="4">
        <v>3845.0800000177696</v>
      </c>
      <c r="AF40" s="4">
        <v>9465.8499999931082</v>
      </c>
      <c r="AG40" s="4">
        <v>2573.7000000104308</v>
      </c>
      <c r="AH40" s="4">
        <v>12420.87999998685</v>
      </c>
      <c r="AI40" s="4">
        <v>22535.210000004619</v>
      </c>
      <c r="AJ40" s="4">
        <v>43168.870000004768</v>
      </c>
      <c r="AK40" s="4">
        <v>4635</v>
      </c>
      <c r="AL40" s="4">
        <v>9042.83</v>
      </c>
      <c r="AM40" s="4">
        <v>40822.210000001825</v>
      </c>
      <c r="AN40" s="4">
        <v>90569.530000011437</v>
      </c>
      <c r="AO40" s="4">
        <v>20433</v>
      </c>
      <c r="AP40" s="4">
        <v>-6705</v>
      </c>
      <c r="AQ40" s="4">
        <v>70417.100000003353</v>
      </c>
      <c r="AR40" s="4">
        <v>3536.9799999995157</v>
      </c>
      <c r="AS40" s="4">
        <v>51639.229999985546</v>
      </c>
      <c r="AT40" s="4">
        <v>21910.37000002712</v>
      </c>
      <c r="AU40" s="4">
        <v>42792.570000001229</v>
      </c>
    </row>
    <row r="41" spans="1:47" x14ac:dyDescent="0.35">
      <c r="A41" s="16">
        <v>663</v>
      </c>
      <c r="B41" t="s">
        <v>100</v>
      </c>
      <c r="C41" t="s">
        <v>61</v>
      </c>
      <c r="D41" s="4">
        <v>59073.78000000678</v>
      </c>
      <c r="E41" s="4">
        <v>7006.2000000029802</v>
      </c>
      <c r="F41" s="4">
        <v>13513.539999974892</v>
      </c>
      <c r="G41" s="4">
        <v>8416.5900000166148</v>
      </c>
      <c r="H41" s="4">
        <v>72035.230000013486</v>
      </c>
      <c r="I41" s="4">
        <v>18153.459999974817</v>
      </c>
      <c r="J41" s="4">
        <v>23282.01000001654</v>
      </c>
      <c r="K41" s="4">
        <v>23485.449999978766</v>
      </c>
      <c r="L41" s="4">
        <v>6545.6799999829382</v>
      </c>
      <c r="M41" s="4">
        <v>43985.920000007376</v>
      </c>
      <c r="N41" s="4">
        <v>17347.590000016615</v>
      </c>
      <c r="O41" s="4">
        <v>25292.599999984726</v>
      </c>
      <c r="P41" s="4">
        <v>113156.47999999672</v>
      </c>
      <c r="Q41" s="4">
        <v>75409.879999997094</v>
      </c>
      <c r="R41" s="4">
        <v>11242.330000014976</v>
      </c>
      <c r="S41" s="4">
        <v>10076.15000002645</v>
      </c>
      <c r="T41" s="4">
        <v>20225.139999993145</v>
      </c>
      <c r="U41" s="4">
        <v>9613.0699999667704</v>
      </c>
      <c r="V41" s="4">
        <v>5277.890000006184</v>
      </c>
      <c r="W41" s="4">
        <v>44959.020000021905</v>
      </c>
      <c r="X41" s="4">
        <v>14944.499999977648</v>
      </c>
      <c r="Y41" s="4">
        <v>5176.3300000503659</v>
      </c>
      <c r="Z41" s="4">
        <v>19537.409999934956</v>
      </c>
      <c r="AA41" s="4">
        <v>46818.77000005357</v>
      </c>
      <c r="AB41" s="4">
        <v>149696.40999995358</v>
      </c>
      <c r="AC41" s="4">
        <v>17715.240000016987</v>
      </c>
      <c r="AD41" s="4">
        <v>1856.1699999924749</v>
      </c>
      <c r="AE41" s="4">
        <v>17823.920000007376</v>
      </c>
      <c r="AF41" s="4">
        <v>16307.159999975935</v>
      </c>
      <c r="AG41" s="4">
        <v>21540.659999992698</v>
      </c>
      <c r="AH41" s="4">
        <v>20190.220000015572</v>
      </c>
      <c r="AI41" s="4">
        <v>54992.240000007674</v>
      </c>
      <c r="AJ41" s="4">
        <v>28214.959999993443</v>
      </c>
      <c r="AK41" s="4">
        <v>32087</v>
      </c>
      <c r="AL41" s="4">
        <v>25153.85</v>
      </c>
      <c r="AM41" s="4">
        <v>54693.150000052527</v>
      </c>
      <c r="AN41" s="4">
        <v>93401.990000056103</v>
      </c>
      <c r="AO41" s="4">
        <v>17943</v>
      </c>
      <c r="AP41" s="4">
        <v>39402</v>
      </c>
      <c r="AQ41" s="4">
        <v>16473.489999951795</v>
      </c>
      <c r="AR41" s="4">
        <v>19298.309999987483</v>
      </c>
      <c r="AS41" s="4">
        <v>43673.150000067428</v>
      </c>
      <c r="AT41" s="4">
        <v>15345.129999971017</v>
      </c>
      <c r="AU41" s="4">
        <v>42754.920000037178</v>
      </c>
    </row>
    <row r="42" spans="1:47" x14ac:dyDescent="0.35">
      <c r="A42" s="16">
        <v>792</v>
      </c>
      <c r="B42" t="s">
        <v>100</v>
      </c>
      <c r="C42" t="s">
        <v>73</v>
      </c>
      <c r="D42" s="4">
        <v>83998.160000000149</v>
      </c>
      <c r="E42" s="4">
        <v>5458.179999996908</v>
      </c>
      <c r="F42" s="4">
        <v>4236.749999997206</v>
      </c>
      <c r="G42" s="4">
        <v>6655.3900000052527</v>
      </c>
      <c r="H42" s="4">
        <v>5100.6499999910593</v>
      </c>
      <c r="I42" s="4">
        <v>10076.100000017323</v>
      </c>
      <c r="J42" s="4">
        <v>5899.8099999940023</v>
      </c>
      <c r="K42" s="4">
        <v>21046.1299999943</v>
      </c>
      <c r="L42" s="4">
        <v>2591.6300000110641</v>
      </c>
      <c r="M42" s="4">
        <v>19899.799999994226</v>
      </c>
      <c r="N42" s="4">
        <v>4799.2300000023097</v>
      </c>
      <c r="O42" s="4">
        <v>26970.10000000149</v>
      </c>
      <c r="P42" s="4">
        <v>45916.619999996386</v>
      </c>
      <c r="Q42" s="4">
        <v>10231.329999995418</v>
      </c>
      <c r="R42" s="4">
        <v>10772.410000004806</v>
      </c>
      <c r="S42" s="4">
        <v>2813.9100000206381</v>
      </c>
      <c r="T42" s="4">
        <v>3744.0099999886006</v>
      </c>
      <c r="U42" s="4">
        <v>4405.7799999741837</v>
      </c>
      <c r="V42" s="4">
        <v>5250.0000000009313</v>
      </c>
      <c r="W42" s="4">
        <v>9690.3900000015274</v>
      </c>
      <c r="X42" s="4">
        <v>5160.170000015758</v>
      </c>
      <c r="Y42" s="4">
        <v>1365.5699999732897</v>
      </c>
      <c r="Z42" s="4">
        <v>15565.830000046641</v>
      </c>
      <c r="AA42" s="4">
        <v>31833.719999963418</v>
      </c>
      <c r="AB42" s="4">
        <v>71640.309999994934</v>
      </c>
      <c r="AC42" s="4">
        <v>16171.880000032485</v>
      </c>
      <c r="AD42" s="4">
        <v>13921.760000000708</v>
      </c>
      <c r="AE42" s="4">
        <v>219.45999999530613</v>
      </c>
      <c r="AF42" s="4">
        <v>3455.0600000089034</v>
      </c>
      <c r="AG42" s="4">
        <v>2968.5100000016391</v>
      </c>
      <c r="AH42" s="4">
        <v>6179.4099999666214</v>
      </c>
      <c r="AI42" s="4">
        <v>10519.299999987707</v>
      </c>
      <c r="AJ42" s="4">
        <v>636.57000004220754</v>
      </c>
      <c r="AK42" s="4">
        <v>7932</v>
      </c>
      <c r="AL42" s="4">
        <v>1478.34</v>
      </c>
      <c r="AM42" s="4">
        <v>15740.319999951869</v>
      </c>
      <c r="AN42" s="4">
        <v>1928.7200000034645</v>
      </c>
      <c r="AO42" s="4">
        <v>36023</v>
      </c>
      <c r="AP42" s="4">
        <v>20834</v>
      </c>
      <c r="AQ42" s="4">
        <v>9997.7799999965355</v>
      </c>
      <c r="AR42" s="4">
        <v>-3891.1400000154972</v>
      </c>
      <c r="AS42" s="4">
        <v>1790.4800000190735</v>
      </c>
      <c r="AT42" s="4">
        <v>17436.240000000224</v>
      </c>
      <c r="AU42" s="4">
        <v>33089.429999970831</v>
      </c>
    </row>
    <row r="43" spans="1:47" x14ac:dyDescent="0.35">
      <c r="A43" s="16">
        <v>901</v>
      </c>
      <c r="B43" t="s">
        <v>100</v>
      </c>
      <c r="C43" t="s">
        <v>83</v>
      </c>
      <c r="D43" s="4">
        <v>46556.70000000624</v>
      </c>
      <c r="E43" s="4">
        <v>5116.2099999990314</v>
      </c>
      <c r="F43" s="4">
        <v>4249.6499999985099</v>
      </c>
      <c r="G43" s="4">
        <v>3017.5600000005215</v>
      </c>
      <c r="H43" s="4">
        <v>18883.589999996126</v>
      </c>
      <c r="I43" s="4">
        <v>2753.2499999990687</v>
      </c>
      <c r="J43" s="4">
        <v>5749.0000000055879</v>
      </c>
      <c r="K43" s="4">
        <v>5989.2099999962375</v>
      </c>
      <c r="L43" s="4">
        <v>-2448.9300000034273</v>
      </c>
      <c r="M43" s="4">
        <v>22812.79000000935</v>
      </c>
      <c r="N43" s="4">
        <v>3463.8199999965727</v>
      </c>
      <c r="O43" s="4">
        <v>37297.679999988526</v>
      </c>
      <c r="P43" s="4">
        <v>73465.560000021011</v>
      </c>
      <c r="Q43" s="4">
        <v>26944.949999993667</v>
      </c>
      <c r="R43" s="4">
        <v>10004.159999991767</v>
      </c>
      <c r="S43" s="4">
        <v>-422.60999999940395</v>
      </c>
      <c r="T43" s="4">
        <v>35560.180000000633</v>
      </c>
      <c r="U43" s="4">
        <v>1123.5099999997765</v>
      </c>
      <c r="V43" s="4">
        <v>45714.039999984205</v>
      </c>
      <c r="W43" s="4">
        <v>31274.180000010878</v>
      </c>
      <c r="X43" s="4">
        <v>13706.929999994114</v>
      </c>
      <c r="Y43" s="4">
        <v>33434.810000025667</v>
      </c>
      <c r="Z43" s="4">
        <v>47146.209999986924</v>
      </c>
      <c r="AA43" s="4">
        <v>8638.480000003241</v>
      </c>
      <c r="AB43" s="4">
        <v>40334.660000000149</v>
      </c>
      <c r="AC43" s="4">
        <v>24021.000000002794</v>
      </c>
      <c r="AD43" s="4">
        <v>57393.990000010468</v>
      </c>
      <c r="AE43" s="4">
        <v>15936.799999967217</v>
      </c>
      <c r="AF43" s="4">
        <v>1762.1400000229478</v>
      </c>
      <c r="AG43" s="4">
        <v>5334.5899999728426</v>
      </c>
      <c r="AH43" s="4">
        <v>13281.629999989644</v>
      </c>
      <c r="AI43" s="4">
        <v>37518.890000012703</v>
      </c>
      <c r="AJ43" s="4">
        <v>38472.200000006706</v>
      </c>
      <c r="AK43" s="4">
        <v>23023</v>
      </c>
      <c r="AL43" s="4">
        <v>19477.89</v>
      </c>
      <c r="AM43" s="4">
        <v>17907.019999995828</v>
      </c>
      <c r="AN43" s="4">
        <v>87723.439999979921</v>
      </c>
      <c r="AO43" s="4">
        <v>8855</v>
      </c>
      <c r="AP43" s="4">
        <v>8762</v>
      </c>
      <c r="AQ43" s="4">
        <v>53865.419999990612</v>
      </c>
      <c r="AR43" s="4">
        <v>28272.380000017583</v>
      </c>
      <c r="AS43" s="4">
        <v>11534.529999989085</v>
      </c>
      <c r="AT43" s="4">
        <v>11119.520000000484</v>
      </c>
      <c r="AU43" s="4">
        <v>15957.530000009574</v>
      </c>
    </row>
    <row r="44" spans="1:47" x14ac:dyDescent="0.35">
      <c r="A44" s="16">
        <v>903</v>
      </c>
      <c r="B44" t="s">
        <v>100</v>
      </c>
      <c r="C44" t="s">
        <v>84</v>
      </c>
      <c r="D44" s="4">
        <v>34010.539999996312</v>
      </c>
      <c r="E44" s="4">
        <v>5284.7100000060163</v>
      </c>
      <c r="F44" s="4">
        <v>1615.1699999962002</v>
      </c>
      <c r="G44" s="4">
        <v>3555.6200000024401</v>
      </c>
      <c r="H44" s="4">
        <v>9194.9299999992363</v>
      </c>
      <c r="I44" s="4">
        <v>7212.3199999993667</v>
      </c>
      <c r="J44" s="4">
        <v>3489.3899999954738</v>
      </c>
      <c r="K44" s="4">
        <v>45369.090000008699</v>
      </c>
      <c r="L44" s="4">
        <v>2383.2299999902025</v>
      </c>
      <c r="M44" s="4">
        <v>37394.769999998156</v>
      </c>
      <c r="N44" s="4">
        <v>-1810.4599999906495</v>
      </c>
      <c r="O44" s="4">
        <v>6796.5099999941885</v>
      </c>
      <c r="P44" s="4">
        <v>69646.149999999907</v>
      </c>
      <c r="Q44" s="4">
        <v>3967.5200000088662</v>
      </c>
      <c r="R44" s="4">
        <v>-8788.9199999952689</v>
      </c>
      <c r="S44" s="4">
        <v>10150.309999997728</v>
      </c>
      <c r="T44" s="4">
        <v>8208.2199999908917</v>
      </c>
      <c r="U44" s="4">
        <v>-3766.7599999988452</v>
      </c>
      <c r="V44" s="4">
        <v>5458.5400000042282</v>
      </c>
      <c r="W44" s="4">
        <v>8220.8199999909848</v>
      </c>
      <c r="X44" s="4">
        <v>3414.5500000105239</v>
      </c>
      <c r="Y44" s="4">
        <v>6547.5899999872781</v>
      </c>
      <c r="Z44" s="4">
        <v>9025.0800000028685</v>
      </c>
      <c r="AA44" s="4">
        <v>5528.0800000047311</v>
      </c>
      <c r="AB44" s="4">
        <v>12253.720000002533</v>
      </c>
      <c r="AC44" s="4">
        <v>15236.710000002757</v>
      </c>
      <c r="AD44" s="4">
        <v>2684.5799999940209</v>
      </c>
      <c r="AE44" s="4">
        <v>2647.589999999851</v>
      </c>
      <c r="AF44" s="4">
        <v>1661.790000022389</v>
      </c>
      <c r="AG44" s="4">
        <v>19600.209999989253</v>
      </c>
      <c r="AH44" s="4">
        <v>53897.410000007134</v>
      </c>
      <c r="AI44" s="4">
        <v>66139.609999993816</v>
      </c>
      <c r="AJ44" s="4">
        <v>3885.0299999979325</v>
      </c>
      <c r="AK44" s="4">
        <v>6797</v>
      </c>
      <c r="AL44" s="4">
        <v>7218.8</v>
      </c>
      <c r="AM44" s="4">
        <v>28024.01000000909</v>
      </c>
      <c r="AN44" s="4">
        <v>13333.080000004265</v>
      </c>
      <c r="AO44" s="4">
        <v>11966</v>
      </c>
      <c r="AP44" s="4">
        <v>10803</v>
      </c>
      <c r="AQ44" s="4">
        <v>8235.3100000051782</v>
      </c>
      <c r="AR44" s="4">
        <v>30670.069999992382</v>
      </c>
      <c r="AS44" s="4">
        <v>8751.5200000265613</v>
      </c>
      <c r="AT44" s="4">
        <v>9799.9300000052899</v>
      </c>
      <c r="AU44" s="4">
        <v>34487.940000017639</v>
      </c>
    </row>
    <row r="45" spans="1:47" x14ac:dyDescent="0.35">
      <c r="A45" s="16">
        <v>928</v>
      </c>
      <c r="B45" t="s">
        <v>100</v>
      </c>
      <c r="C45" t="s">
        <v>88</v>
      </c>
      <c r="D45" s="4">
        <v>3671.6000000056811</v>
      </c>
      <c r="E45" s="4">
        <v>517.3100000009872</v>
      </c>
      <c r="F45" s="4">
        <v>2532.5400000037625</v>
      </c>
      <c r="G45" s="4">
        <v>514.93999999668449</v>
      </c>
      <c r="H45" s="4">
        <v>1851.2800000007264</v>
      </c>
      <c r="I45" s="4">
        <v>619.04000000469387</v>
      </c>
      <c r="J45" s="4">
        <v>8042.1099999961443</v>
      </c>
      <c r="K45" s="4">
        <v>5586.1699999999255</v>
      </c>
      <c r="L45" s="4">
        <v>6085.8500000070781</v>
      </c>
      <c r="M45" s="4">
        <v>1126.4899999974295</v>
      </c>
      <c r="N45" s="4">
        <v>5491.6600000066683</v>
      </c>
      <c r="O45" s="4">
        <v>21314.919999993406</v>
      </c>
      <c r="P45" s="4">
        <v>39447.150000008754</v>
      </c>
      <c r="Q45" s="4">
        <v>7583.0599999912083</v>
      </c>
      <c r="R45" s="4">
        <v>3037.2999999993481</v>
      </c>
      <c r="S45" s="4">
        <v>6111.0700000100769</v>
      </c>
      <c r="T45" s="4">
        <v>6449.6599999889731</v>
      </c>
      <c r="U45" s="4">
        <v>6321.570000003092</v>
      </c>
      <c r="V45" s="4">
        <v>3955.4300000080839</v>
      </c>
      <c r="W45" s="4">
        <v>11883.290000004694</v>
      </c>
      <c r="X45" s="4">
        <v>6725.0999999847263</v>
      </c>
      <c r="Y45" s="4">
        <v>12618.019999993965</v>
      </c>
      <c r="Z45" s="4">
        <v>10449.430000013672</v>
      </c>
      <c r="AA45" s="4">
        <v>9211.2199999950826</v>
      </c>
      <c r="AB45" s="4">
        <v>7259.2400000030175</v>
      </c>
      <c r="AC45" s="4">
        <v>4070.1900000153109</v>
      </c>
      <c r="AD45" s="4">
        <v>-1948.7099999985658</v>
      </c>
      <c r="AE45" s="4">
        <v>4454.2300000023097</v>
      </c>
      <c r="AF45" s="4">
        <v>10167.189999970142</v>
      </c>
      <c r="AG45" s="4">
        <v>7464.5600000126287</v>
      </c>
      <c r="AH45" s="4">
        <v>6964.8500000052154</v>
      </c>
      <c r="AI45" s="4">
        <v>619.3999999971129</v>
      </c>
      <c r="AJ45" s="4">
        <v>8219.6099999891594</v>
      </c>
      <c r="AK45" s="4">
        <v>3472</v>
      </c>
      <c r="AL45" s="4">
        <v>7912.69</v>
      </c>
      <c r="AM45" s="4">
        <v>16305.500000011176</v>
      </c>
      <c r="AN45" s="4">
        <v>7744.9700000076555</v>
      </c>
      <c r="AO45" s="4">
        <v>5079</v>
      </c>
      <c r="AP45" s="4">
        <v>7853</v>
      </c>
      <c r="AQ45" s="4">
        <v>6251.7499999864958</v>
      </c>
      <c r="AR45" s="4">
        <v>5275.580000015907</v>
      </c>
      <c r="AS45" s="4">
        <v>7042.6299999952316</v>
      </c>
      <c r="AT45" s="4">
        <v>9996.9700000043958</v>
      </c>
      <c r="AU45" s="4">
        <v>7997.519999996759</v>
      </c>
    </row>
    <row r="46" spans="1:47" x14ac:dyDescent="0.35">
      <c r="A46" s="16">
        <v>284</v>
      </c>
      <c r="B46" t="s">
        <v>101</v>
      </c>
      <c r="C46" t="s">
        <v>28</v>
      </c>
      <c r="D46" s="4">
        <v>-2869.69999999227</v>
      </c>
      <c r="E46" s="4">
        <v>10948.719999993686</v>
      </c>
      <c r="F46" s="4">
        <v>8302.6100000077859</v>
      </c>
      <c r="G46" s="4">
        <v>3883.4799999962561</v>
      </c>
      <c r="H46" s="4">
        <v>10560.16999999946</v>
      </c>
      <c r="I46" s="4">
        <v>480.71999999554828</v>
      </c>
      <c r="J46" s="4">
        <v>14034.310000007041</v>
      </c>
      <c r="K46" s="4">
        <v>4725.0300000016578</v>
      </c>
      <c r="L46" s="4">
        <v>16639.249999986961</v>
      </c>
      <c r="M46" s="4">
        <v>14988.970000006258</v>
      </c>
      <c r="N46" s="4">
        <v>-3416.3099999986589</v>
      </c>
      <c r="O46" s="4">
        <v>95590.279999996535</v>
      </c>
      <c r="P46" s="4">
        <v>79784.230000003707</v>
      </c>
      <c r="Q46" s="4">
        <v>6751.7099999999627</v>
      </c>
      <c r="R46" s="4">
        <v>14294.819999995641</v>
      </c>
      <c r="S46" s="4">
        <v>3837.449999995064</v>
      </c>
      <c r="T46" s="4">
        <v>8308.6500000087544</v>
      </c>
      <c r="U46" s="4">
        <v>10828.429999997374</v>
      </c>
      <c r="V46" s="4">
        <v>6711.9299999950454</v>
      </c>
      <c r="W46" s="4">
        <v>-925.18999999994412</v>
      </c>
      <c r="X46" s="4">
        <v>11655.259999996983</v>
      </c>
      <c r="Y46" s="4">
        <v>16284.41000000108</v>
      </c>
      <c r="Z46" s="4">
        <v>14426.420000008773</v>
      </c>
      <c r="AA46" s="4">
        <v>20992.879999997094</v>
      </c>
      <c r="AB46" s="4">
        <v>26721.469999997877</v>
      </c>
      <c r="AC46" s="4">
        <v>26176.850000011735</v>
      </c>
      <c r="AD46" s="4">
        <v>13717.71999999648</v>
      </c>
      <c r="AE46" s="4">
        <v>7086.6599999777973</v>
      </c>
      <c r="AF46" s="4">
        <v>1423.4200000283308</v>
      </c>
      <c r="AG46" s="4">
        <v>-3767.3400000198744</v>
      </c>
      <c r="AH46" s="4">
        <v>4039.4300000122748</v>
      </c>
      <c r="AI46" s="4">
        <v>17522.829999979585</v>
      </c>
      <c r="AJ46" s="4">
        <v>18749.469999997411</v>
      </c>
      <c r="AK46" s="4">
        <v>2999</v>
      </c>
      <c r="AL46" s="4">
        <v>19301.36</v>
      </c>
      <c r="AM46" s="4">
        <v>6906.9099999964237</v>
      </c>
      <c r="AN46" s="4">
        <v>13989.880000023637</v>
      </c>
      <c r="AO46" s="4">
        <v>8224</v>
      </c>
      <c r="AP46" s="4">
        <v>22320</v>
      </c>
      <c r="AQ46" s="4">
        <v>9138.4600000167266</v>
      </c>
      <c r="AR46" s="4">
        <v>14157.390000013635</v>
      </c>
      <c r="AS46" s="4">
        <v>15447.930000009015</v>
      </c>
      <c r="AT46" s="4">
        <v>5795.4100000075996</v>
      </c>
      <c r="AU46" s="4">
        <v>9422.0999999782071</v>
      </c>
    </row>
    <row r="47" spans="1:47" x14ac:dyDescent="0.35">
      <c r="A47" s="16">
        <v>622</v>
      </c>
      <c r="B47" t="s">
        <v>101</v>
      </c>
      <c r="C47" t="s">
        <v>57</v>
      </c>
      <c r="D47" s="4">
        <v>53409.900000008754</v>
      </c>
      <c r="E47" s="4">
        <v>9792.3599999947473</v>
      </c>
      <c r="F47" s="4">
        <v>21687.11999999918</v>
      </c>
      <c r="G47" s="4">
        <v>47099.65000000596</v>
      </c>
      <c r="H47" s="4">
        <v>15398.320000007749</v>
      </c>
      <c r="I47" s="4">
        <v>21170.76999999769</v>
      </c>
      <c r="J47" s="4">
        <v>19425.709999985993</v>
      </c>
      <c r="K47" s="4">
        <v>14156.899999992922</v>
      </c>
      <c r="L47" s="4">
        <v>37690.570000045002</v>
      </c>
      <c r="M47" s="4">
        <v>-4982.3999999985099</v>
      </c>
      <c r="N47" s="4">
        <v>6965.4399999920279</v>
      </c>
      <c r="O47" s="4">
        <v>572901.22999997064</v>
      </c>
      <c r="P47" s="4">
        <v>262235.35000000335</v>
      </c>
      <c r="Q47" s="4">
        <v>9642.8599999900907</v>
      </c>
      <c r="R47" s="4">
        <v>15273.860000001267</v>
      </c>
      <c r="S47" s="4">
        <v>18335.730000024661</v>
      </c>
      <c r="T47" s="4">
        <v>12793.149999987334</v>
      </c>
      <c r="U47" s="4">
        <v>31947.37999997288</v>
      </c>
      <c r="V47" s="4">
        <v>20694.390000019222</v>
      </c>
      <c r="W47" s="4">
        <v>72632.830000009388</v>
      </c>
      <c r="X47" s="4">
        <v>7221.4299999810755</v>
      </c>
      <c r="Y47" s="4">
        <v>21359.339999979362</v>
      </c>
      <c r="Z47" s="4">
        <v>28396.970000034198</v>
      </c>
      <c r="AA47" s="4">
        <v>40322.259999955073</v>
      </c>
      <c r="AB47" s="4">
        <v>80148.100000042468</v>
      </c>
      <c r="AC47" s="4">
        <v>7525.8599999528378</v>
      </c>
      <c r="AD47" s="4">
        <v>29611.900000063702</v>
      </c>
      <c r="AE47" s="4">
        <v>7960.2699999753386</v>
      </c>
      <c r="AF47" s="4">
        <v>9739.3399999849498</v>
      </c>
      <c r="AG47" s="4">
        <v>7217.2499999850988</v>
      </c>
      <c r="AH47" s="4">
        <v>10893.479999992996</v>
      </c>
      <c r="AI47" s="4">
        <v>29025.43000000529</v>
      </c>
      <c r="AJ47" s="4">
        <v>34826.190000001341</v>
      </c>
      <c r="AK47" s="4">
        <v>17348</v>
      </c>
      <c r="AL47" s="4">
        <v>53862.15</v>
      </c>
      <c r="AM47" s="4">
        <v>13648.840000024065</v>
      </c>
      <c r="AN47" s="4">
        <v>27411.90999998711</v>
      </c>
      <c r="AO47" s="4">
        <v>25360</v>
      </c>
      <c r="AP47" s="4">
        <v>37056</v>
      </c>
      <c r="AQ47" s="4">
        <v>21055.85999998264</v>
      </c>
      <c r="AR47" s="4">
        <v>22576.730000071228</v>
      </c>
      <c r="AS47" s="4">
        <v>9308.169999955222</v>
      </c>
      <c r="AT47" s="4">
        <v>24398.189999965951</v>
      </c>
      <c r="AU47" s="4">
        <v>10804.950000036508</v>
      </c>
    </row>
    <row r="48" spans="1:47" x14ac:dyDescent="0.35">
      <c r="A48" s="16">
        <v>708</v>
      </c>
      <c r="B48" t="s">
        <v>101</v>
      </c>
      <c r="C48" t="s">
        <v>66</v>
      </c>
      <c r="D48" s="4">
        <v>6931.3400000035763</v>
      </c>
      <c r="E48" s="4">
        <v>6069.5200000032783</v>
      </c>
      <c r="F48" s="4">
        <v>5540.3299999982119</v>
      </c>
      <c r="G48" s="4">
        <v>2797.2199999969453</v>
      </c>
      <c r="H48" s="4">
        <v>4445.840000002645</v>
      </c>
      <c r="I48" s="4">
        <v>8023.1399999926798</v>
      </c>
      <c r="J48" s="4">
        <v>13608.600000007078</v>
      </c>
      <c r="K48" s="4">
        <v>1410.3399999989197</v>
      </c>
      <c r="L48" s="4">
        <v>8325.1100000054576</v>
      </c>
      <c r="M48" s="4">
        <v>2897.80000000773</v>
      </c>
      <c r="N48" s="4">
        <v>6682.9899999876507</v>
      </c>
      <c r="O48" s="4">
        <v>164112.50999998767</v>
      </c>
      <c r="P48" s="4">
        <v>114857.87000000291</v>
      </c>
      <c r="Q48" s="4">
        <v>18397.480000014417</v>
      </c>
      <c r="R48" s="4">
        <v>14117.59999999823</v>
      </c>
      <c r="S48" s="4">
        <v>6082.3699999935925</v>
      </c>
      <c r="T48" s="4">
        <v>7076.8000000147149</v>
      </c>
      <c r="U48" s="4">
        <v>17619.69000000041</v>
      </c>
      <c r="V48" s="4">
        <v>12671.509999989532</v>
      </c>
      <c r="W48" s="4">
        <v>12757.700000014622</v>
      </c>
      <c r="X48" s="4">
        <v>5452.9499999899417</v>
      </c>
      <c r="Y48" s="4">
        <v>16265.909999998752</v>
      </c>
      <c r="Z48" s="4">
        <v>2039.6300000045449</v>
      </c>
      <c r="AA48" s="4">
        <v>7558.3099999958649</v>
      </c>
      <c r="AB48" s="4">
        <v>13038.710000005551</v>
      </c>
      <c r="AC48" s="4">
        <v>7978.5400000042282</v>
      </c>
      <c r="AD48" s="4">
        <v>6085.1099999793805</v>
      </c>
      <c r="AE48" s="4">
        <v>4349.3399999942631</v>
      </c>
      <c r="AF48" s="4">
        <v>1724.5100000197999</v>
      </c>
      <c r="AG48" s="4">
        <v>7000.3899999912828</v>
      </c>
      <c r="AH48" s="4">
        <v>2286.7500000046566</v>
      </c>
      <c r="AI48" s="4">
        <v>4143.7000000034459</v>
      </c>
      <c r="AJ48" s="4">
        <v>4499.8400000021793</v>
      </c>
      <c r="AK48" s="4">
        <v>1606</v>
      </c>
      <c r="AL48" s="4">
        <v>29457.759999999998</v>
      </c>
      <c r="AM48" s="4">
        <v>12121.839999994263</v>
      </c>
      <c r="AN48" s="4">
        <v>11700.020000009332</v>
      </c>
      <c r="AO48" s="4">
        <v>1834</v>
      </c>
      <c r="AP48" s="4">
        <v>26314</v>
      </c>
      <c r="AQ48" s="4">
        <v>4559.9400000018068</v>
      </c>
      <c r="AR48" s="4">
        <v>9527.8199999914505</v>
      </c>
      <c r="AS48" s="4">
        <v>6787.269999996759</v>
      </c>
      <c r="AT48" s="4">
        <v>6494.1599999880418</v>
      </c>
      <c r="AU48" s="4">
        <v>6000.0500000203028</v>
      </c>
    </row>
    <row r="49" spans="1:47" x14ac:dyDescent="0.35">
      <c r="A49" s="16">
        <v>214</v>
      </c>
      <c r="B49" t="s">
        <v>102</v>
      </c>
      <c r="C49" t="s">
        <v>21</v>
      </c>
      <c r="D49" s="4">
        <v>90498.630000004079</v>
      </c>
      <c r="E49" s="4">
        <v>3481.2199999960139</v>
      </c>
      <c r="F49" s="4">
        <v>21331.400000000838</v>
      </c>
      <c r="G49" s="4">
        <v>5113.4500000039116</v>
      </c>
      <c r="H49" s="4">
        <v>11336.60999999335</v>
      </c>
      <c r="I49" s="4">
        <v>19906.25000000326</v>
      </c>
      <c r="J49" s="4">
        <v>3861.9199999966659</v>
      </c>
      <c r="K49" s="4">
        <v>9911.9300000001676</v>
      </c>
      <c r="L49" s="4">
        <v>17232.360000001732</v>
      </c>
      <c r="M49" s="4">
        <v>32454.179999996442</v>
      </c>
      <c r="N49" s="4">
        <v>2640.8000000040047</v>
      </c>
      <c r="O49" s="4">
        <v>20783.110000001732</v>
      </c>
      <c r="P49" s="4">
        <v>49054.320000009146</v>
      </c>
      <c r="Q49" s="4">
        <v>1864.339999998454</v>
      </c>
      <c r="R49" s="4">
        <v>18654.670000003651</v>
      </c>
      <c r="S49" s="4">
        <v>3871.6099999858998</v>
      </c>
      <c r="T49" s="4">
        <v>5787.6900000115857</v>
      </c>
      <c r="U49" s="4">
        <v>33980.890000009444</v>
      </c>
      <c r="V49" s="4">
        <v>5489.6400000071153</v>
      </c>
      <c r="W49" s="4">
        <v>17133.160000000149</v>
      </c>
      <c r="X49" s="4">
        <v>6858.2599999858066</v>
      </c>
      <c r="Y49" s="4">
        <v>10911.570000013802</v>
      </c>
      <c r="Z49" s="4">
        <v>7925.6699999873526</v>
      </c>
      <c r="AA49" s="4">
        <v>19870.650000008754</v>
      </c>
      <c r="AB49" s="4">
        <v>17423.919999997597</v>
      </c>
      <c r="AC49" s="4">
        <v>13641.399999996182</v>
      </c>
      <c r="AD49" s="4">
        <v>6877.1699999980628</v>
      </c>
      <c r="AE49" s="4">
        <v>1189.9700000118464</v>
      </c>
      <c r="AF49" s="4">
        <v>4833.5099999909289</v>
      </c>
      <c r="AG49" s="4">
        <v>23854.360000008717</v>
      </c>
      <c r="AH49" s="4">
        <v>6426.0599999953993</v>
      </c>
      <c r="AI49" s="4">
        <v>6630.0599999981932</v>
      </c>
      <c r="AJ49" s="4">
        <v>6017.5099999965169</v>
      </c>
      <c r="AK49" s="4">
        <v>20225</v>
      </c>
      <c r="AL49" s="4">
        <v>11619.03</v>
      </c>
      <c r="AM49" s="4">
        <v>1245.120000003837</v>
      </c>
      <c r="AN49" s="4">
        <v>17010.660000033211</v>
      </c>
      <c r="AO49" s="4">
        <v>2519</v>
      </c>
      <c r="AP49" s="4">
        <v>9181</v>
      </c>
      <c r="AQ49" s="4">
        <v>12386.619999995921</v>
      </c>
      <c r="AR49" s="4">
        <v>12421.410000005271</v>
      </c>
      <c r="AS49" s="4">
        <v>17885.309999990277</v>
      </c>
      <c r="AT49" s="4">
        <v>5291.6099999840371</v>
      </c>
      <c r="AU49" s="4">
        <v>11647.050000017509</v>
      </c>
    </row>
    <row r="50" spans="1:47" x14ac:dyDescent="0.35">
      <c r="A50" s="16">
        <v>303</v>
      </c>
      <c r="B50" t="s">
        <v>102</v>
      </c>
      <c r="C50" t="s">
        <v>32</v>
      </c>
      <c r="D50" s="4">
        <v>113.76000000018394</v>
      </c>
      <c r="E50" s="4">
        <v>-4.6566128730773926E-10</v>
      </c>
      <c r="F50" s="4">
        <v>0</v>
      </c>
      <c r="G50" s="4">
        <v>725.00000000011642</v>
      </c>
      <c r="H50" s="4">
        <v>724.99999999965075</v>
      </c>
      <c r="I50" s="4">
        <v>907.67000000027474</v>
      </c>
      <c r="J50" s="4">
        <v>0</v>
      </c>
      <c r="K50" s="4">
        <v>-5.8207660913467407E-10</v>
      </c>
      <c r="L50" s="4">
        <v>1.2223608791828156E-9</v>
      </c>
      <c r="M50" s="4">
        <v>9760.9099999997998</v>
      </c>
      <c r="N50" s="4">
        <v>-6.4028427004814148E-10</v>
      </c>
      <c r="O50" s="4">
        <v>0</v>
      </c>
      <c r="P50" s="4">
        <v>6672</v>
      </c>
      <c r="Q50" s="4">
        <v>0</v>
      </c>
      <c r="R50" s="4">
        <v>1.1641532182693481E-9</v>
      </c>
      <c r="S50" s="4">
        <v>724.99999999941792</v>
      </c>
      <c r="T50" s="4">
        <v>0</v>
      </c>
      <c r="U50" s="4">
        <v>3847.7100000008941</v>
      </c>
      <c r="V50" s="4">
        <v>0</v>
      </c>
      <c r="W50" s="4">
        <v>-182.6600000008475</v>
      </c>
      <c r="X50" s="4">
        <v>0</v>
      </c>
      <c r="Y50" s="4">
        <v>1.280568540096283E-9</v>
      </c>
      <c r="Z50" s="4">
        <v>-1.1641532182693481E-9</v>
      </c>
      <c r="AA50" s="4">
        <v>1325.5900000015972</v>
      </c>
      <c r="AB50" s="4">
        <v>172.94999999506399</v>
      </c>
      <c r="AC50" s="4">
        <v>3469.3199999997159</v>
      </c>
      <c r="AD50" s="4">
        <v>0</v>
      </c>
      <c r="AE50" s="4">
        <v>1.6298145055770874E-9</v>
      </c>
      <c r="AF50" s="4">
        <v>12552.659999999916</v>
      </c>
      <c r="AG50" s="4">
        <v>7902.1499999989755</v>
      </c>
      <c r="AH50" s="4">
        <v>0</v>
      </c>
      <c r="AI50" s="4">
        <v>6302.730000000447</v>
      </c>
      <c r="AJ50" s="4">
        <v>-885.99999999755528</v>
      </c>
      <c r="AK50" s="4">
        <v>3842</v>
      </c>
      <c r="AL50" s="4">
        <v>15</v>
      </c>
      <c r="AM50" s="4">
        <v>4400</v>
      </c>
      <c r="AN50" s="4">
        <v>321.53999999747612</v>
      </c>
      <c r="AO50" s="4">
        <v>0</v>
      </c>
      <c r="AP50" s="4">
        <v>248</v>
      </c>
      <c r="AQ50" s="4">
        <v>-3.3760443329811096E-9</v>
      </c>
      <c r="AR50" s="4">
        <v>7782.6500000002561</v>
      </c>
      <c r="AS50" s="4">
        <v>3908.0800000005402</v>
      </c>
      <c r="AT50" s="4">
        <v>239.99999999918509</v>
      </c>
      <c r="AU50" s="4">
        <v>3479.5200000032783</v>
      </c>
    </row>
    <row r="51" spans="1:47" x14ac:dyDescent="0.35">
      <c r="A51" s="16">
        <v>430</v>
      </c>
      <c r="B51" t="s">
        <v>102</v>
      </c>
      <c r="C51" t="s">
        <v>42</v>
      </c>
      <c r="D51" s="4">
        <v>45317.569999997504</v>
      </c>
      <c r="E51" s="4">
        <v>3115.2600000016391</v>
      </c>
      <c r="F51" s="4">
        <v>3621.2100000004284</v>
      </c>
      <c r="G51" s="4">
        <v>20311.150000003166</v>
      </c>
      <c r="H51" s="4">
        <v>3023.9799999939278</v>
      </c>
      <c r="I51" s="4">
        <v>39093.830000001006</v>
      </c>
      <c r="J51" s="4">
        <v>9250.1000000042841</v>
      </c>
      <c r="K51" s="4">
        <v>25473.489999998827</v>
      </c>
      <c r="L51" s="4">
        <v>714.77999999932945</v>
      </c>
      <c r="M51" s="4">
        <v>5545.8300000079907</v>
      </c>
      <c r="N51" s="4">
        <v>2752.6099999840371</v>
      </c>
      <c r="O51" s="4">
        <v>62744.150000016671</v>
      </c>
      <c r="P51" s="4">
        <v>181022.92999999085</v>
      </c>
      <c r="Q51" s="4">
        <v>21799.439999998547</v>
      </c>
      <c r="R51" s="4">
        <v>49514.870000001043</v>
      </c>
      <c r="S51" s="4">
        <v>33152.999999989755</v>
      </c>
      <c r="T51" s="4">
        <v>17171.289999997709</v>
      </c>
      <c r="U51" s="4">
        <v>1858.0600000112318</v>
      </c>
      <c r="V51" s="4">
        <v>949.99999998882413</v>
      </c>
      <c r="W51" s="4">
        <v>25250.039999995846</v>
      </c>
      <c r="X51" s="4">
        <v>15235.250000011642</v>
      </c>
      <c r="Y51" s="4">
        <v>19187.650000006892</v>
      </c>
      <c r="Z51" s="4">
        <v>2985.1599999866448</v>
      </c>
      <c r="AA51" s="4">
        <v>29004.640000008047</v>
      </c>
      <c r="AB51" s="4">
        <v>62106.009999990929</v>
      </c>
      <c r="AC51" s="4">
        <v>13788.779999999795</v>
      </c>
      <c r="AD51" s="4">
        <v>106163.76999998791</v>
      </c>
      <c r="AE51" s="4">
        <v>24404.780000005383</v>
      </c>
      <c r="AF51" s="4">
        <v>1234.5200000014156</v>
      </c>
      <c r="AG51" s="4">
        <v>7663.1099999835715</v>
      </c>
      <c r="AH51" s="4">
        <v>2438.2700000181794</v>
      </c>
      <c r="AI51" s="4">
        <v>4199.5100000053644</v>
      </c>
      <c r="AJ51" s="4">
        <v>-688.56000001076609</v>
      </c>
      <c r="AK51" s="4">
        <v>59106</v>
      </c>
      <c r="AL51" s="4">
        <v>19168.82</v>
      </c>
      <c r="AM51" s="4">
        <v>13697.579999994952</v>
      </c>
      <c r="AN51" s="4">
        <v>8728.3899999805726</v>
      </c>
      <c r="AO51" s="4">
        <v>1649</v>
      </c>
      <c r="AP51" s="4">
        <v>58063</v>
      </c>
      <c r="AQ51" s="4">
        <v>4926.2200000416487</v>
      </c>
      <c r="AR51" s="4">
        <v>4801.8299999805167</v>
      </c>
      <c r="AS51" s="4">
        <v>19067.410000020172</v>
      </c>
      <c r="AT51" s="4">
        <v>12736.199999996927</v>
      </c>
      <c r="AU51" s="4">
        <v>7946.1199999940582</v>
      </c>
    </row>
    <row r="52" spans="1:47" x14ac:dyDescent="0.35">
      <c r="A52" s="17">
        <v>637</v>
      </c>
      <c r="B52" t="s">
        <v>102</v>
      </c>
      <c r="C52" t="s">
        <v>54</v>
      </c>
      <c r="D52" s="4">
        <v>40913.769999988377</v>
      </c>
      <c r="E52" s="4">
        <v>2062.929999999702</v>
      </c>
      <c r="F52" s="4">
        <v>8172.6699999980628</v>
      </c>
      <c r="G52" s="4">
        <v>14590.839999997057</v>
      </c>
      <c r="H52" s="4">
        <v>6417.5300000021234</v>
      </c>
      <c r="I52" s="4">
        <v>17433.040000005625</v>
      </c>
      <c r="J52" s="4">
        <v>3788.4099999917671</v>
      </c>
      <c r="K52" s="4">
        <v>10515.060000002384</v>
      </c>
      <c r="L52" s="4">
        <v>10475.969999998808</v>
      </c>
      <c r="M52" s="4">
        <v>3893.6499999985099</v>
      </c>
      <c r="N52" s="4">
        <v>2969.8199999937788</v>
      </c>
      <c r="O52" s="4">
        <v>121049.86000000127</v>
      </c>
      <c r="P52" s="4">
        <v>97408.900000007823</v>
      </c>
      <c r="Q52" s="4">
        <v>20946.58999999892</v>
      </c>
      <c r="R52" s="4">
        <v>16729.039999986999</v>
      </c>
      <c r="S52" s="4">
        <v>39893.000000005588</v>
      </c>
      <c r="T52" s="4">
        <v>10949.370000012219</v>
      </c>
      <c r="U52" s="4">
        <v>29529.159999988973</v>
      </c>
      <c r="V52" s="4">
        <v>5307.4500000122935</v>
      </c>
      <c r="W52" s="4">
        <v>12071.310000003316</v>
      </c>
      <c r="X52" s="4">
        <v>17744.259999983013</v>
      </c>
      <c r="Y52" s="4">
        <v>7191.9099999936298</v>
      </c>
      <c r="Z52" s="4">
        <v>7963.0500000100583</v>
      </c>
      <c r="AA52" s="4">
        <v>30356.999999997206</v>
      </c>
      <c r="AB52" s="4">
        <v>44199.180000007153</v>
      </c>
      <c r="AC52" s="4">
        <v>5484.7400000039488</v>
      </c>
      <c r="AD52" s="4">
        <v>8092.870000003837</v>
      </c>
      <c r="AE52" s="4">
        <v>5395.8199999993667</v>
      </c>
      <c r="AF52" s="4">
        <v>12354.560000005178</v>
      </c>
      <c r="AG52" s="4">
        <v>8761.1599999889731</v>
      </c>
      <c r="AH52" s="4">
        <v>8942.6500000171363</v>
      </c>
      <c r="AI52" s="4">
        <v>12796.709999979474</v>
      </c>
      <c r="AJ52" s="4">
        <v>11142.700000009499</v>
      </c>
      <c r="AK52" s="4">
        <v>8034</v>
      </c>
      <c r="AL52" s="4">
        <v>33747.93</v>
      </c>
      <c r="AM52" s="4">
        <v>23408.969999977387</v>
      </c>
      <c r="AN52" s="4">
        <v>20293.240000002086</v>
      </c>
      <c r="AO52" s="4">
        <v>1869</v>
      </c>
      <c r="AP52" s="4">
        <v>5761</v>
      </c>
      <c r="AQ52" s="4">
        <v>10225.880000028759</v>
      </c>
      <c r="AR52" s="4">
        <v>17898.290000020526</v>
      </c>
      <c r="AS52" s="4">
        <v>18585.219999981113</v>
      </c>
      <c r="AT52" s="4">
        <v>10078.420000027865</v>
      </c>
      <c r="AU52" s="4">
        <v>17716.650000018999</v>
      </c>
    </row>
    <row r="53" spans="1:47" x14ac:dyDescent="0.35">
      <c r="A53" s="16">
        <v>624</v>
      </c>
      <c r="B53" t="s">
        <v>102</v>
      </c>
      <c r="C53" t="s">
        <v>58</v>
      </c>
      <c r="D53" s="4">
        <v>161795.96999996901</v>
      </c>
      <c r="E53" s="4">
        <v>41306.760000020266</v>
      </c>
      <c r="F53" s="4">
        <v>20348.709999985993</v>
      </c>
      <c r="G53" s="4">
        <v>44403.350000023842</v>
      </c>
      <c r="H53" s="4">
        <v>25390.979999989271</v>
      </c>
      <c r="I53" s="4">
        <v>77649.17999997735</v>
      </c>
      <c r="J53" s="4">
        <v>75460.5700000301</v>
      </c>
      <c r="K53" s="4">
        <v>84153.569999985397</v>
      </c>
      <c r="L53" s="4">
        <v>63077.320000067353</v>
      </c>
      <c r="M53" s="4">
        <v>81754.629999890924</v>
      </c>
      <c r="N53" s="4">
        <v>55028.830000035465</v>
      </c>
      <c r="O53" s="4">
        <v>207315.56000000238</v>
      </c>
      <c r="P53" s="4">
        <v>414173.68000005931</v>
      </c>
      <c r="Q53" s="4">
        <v>45663.549999848008</v>
      </c>
      <c r="R53" s="4">
        <v>103240.42000003904</v>
      </c>
      <c r="S53" s="4">
        <v>24428.920000202954</v>
      </c>
      <c r="T53" s="4">
        <v>73219.699999809265</v>
      </c>
      <c r="U53" s="4">
        <v>236338.63000000268</v>
      </c>
      <c r="V53" s="4">
        <v>103867.95999993384</v>
      </c>
      <c r="W53" s="4">
        <v>149622.80000007898</v>
      </c>
      <c r="X53" s="4">
        <v>94443.34000005573</v>
      </c>
      <c r="Y53" s="4">
        <v>74214.379999928176</v>
      </c>
      <c r="Z53" s="4">
        <v>57691.510000117123</v>
      </c>
      <c r="AA53" s="4">
        <v>100870.929999955</v>
      </c>
      <c r="AB53" s="4">
        <v>118348.62999990582</v>
      </c>
      <c r="AC53" s="4">
        <v>76916.990000098944</v>
      </c>
      <c r="AD53" s="4">
        <v>53881.089999854565</v>
      </c>
      <c r="AE53" s="4">
        <v>33163.950000241399</v>
      </c>
      <c r="AF53" s="4">
        <v>49120.280000038445</v>
      </c>
      <c r="AG53" s="4">
        <v>65421.949999809265</v>
      </c>
      <c r="AH53" s="4">
        <v>60801.930000111461</v>
      </c>
      <c r="AI53" s="4">
        <v>42219.1799999699</v>
      </c>
      <c r="AJ53" s="4">
        <v>45556.500000081956</v>
      </c>
      <c r="AK53" s="4">
        <v>69621</v>
      </c>
      <c r="AL53" s="4">
        <v>128867.55</v>
      </c>
      <c r="AM53" s="4">
        <v>38645.680000022054</v>
      </c>
      <c r="AN53" s="4">
        <v>117782.33000003546</v>
      </c>
      <c r="AO53" s="4">
        <v>31911</v>
      </c>
      <c r="AP53" s="4">
        <v>90300</v>
      </c>
      <c r="AQ53" s="4">
        <v>84610.54000018537</v>
      </c>
      <c r="AR53" s="4">
        <v>141947.32999971509</v>
      </c>
      <c r="AS53" s="4">
        <v>143377.36000017077</v>
      </c>
      <c r="AT53" s="4">
        <v>47396.149999894202</v>
      </c>
      <c r="AU53" s="4">
        <v>112631.11000008881</v>
      </c>
    </row>
    <row r="54" spans="1:47" x14ac:dyDescent="0.35">
      <c r="A54" s="16">
        <v>712</v>
      </c>
      <c r="B54" t="s">
        <v>102</v>
      </c>
      <c r="C54" t="s">
        <v>67</v>
      </c>
      <c r="D54" s="4">
        <v>1068.1500000022352</v>
      </c>
      <c r="E54" s="4">
        <v>4819.730000006035</v>
      </c>
      <c r="F54" s="4">
        <v>2275.0999999982305</v>
      </c>
      <c r="G54" s="4">
        <v>1097.5299999979325</v>
      </c>
      <c r="H54" s="4">
        <v>6758.8500000028871</v>
      </c>
      <c r="I54" s="4">
        <v>548.57000000309199</v>
      </c>
      <c r="J54" s="4">
        <v>1162.3499999903142</v>
      </c>
      <c r="K54" s="4">
        <v>-7373.199999990873</v>
      </c>
      <c r="L54" s="4">
        <v>-7.4505805969238281E-9</v>
      </c>
      <c r="M54" s="4">
        <v>4668.2000000043772</v>
      </c>
      <c r="N54" s="4">
        <v>9206.5399999991059</v>
      </c>
      <c r="O54" s="4">
        <v>11843.349999999627</v>
      </c>
      <c r="P54" s="4">
        <v>48061.659999996889</v>
      </c>
      <c r="Q54" s="4">
        <v>2806.7100000097416</v>
      </c>
      <c r="R54" s="4">
        <v>13448.539999989793</v>
      </c>
      <c r="S54" s="4">
        <v>-5998.6900000013411</v>
      </c>
      <c r="T54" s="4">
        <v>689.91999999945983</v>
      </c>
      <c r="U54" s="4">
        <v>3708.0700000077486</v>
      </c>
      <c r="V54" s="4">
        <v>1543.6899999962188</v>
      </c>
      <c r="W54" s="4">
        <v>4813.5599999935366</v>
      </c>
      <c r="X54" s="4">
        <v>15865.369999998249</v>
      </c>
      <c r="Y54" s="4">
        <v>4957.210000006482</v>
      </c>
      <c r="Z54" s="4">
        <v>4913.159999997355</v>
      </c>
      <c r="AA54" s="4">
        <v>-3527.949999996461</v>
      </c>
      <c r="AB54" s="4">
        <v>9358.7700000158511</v>
      </c>
      <c r="AC54" s="4">
        <v>-10162.120000015479</v>
      </c>
      <c r="AD54" s="4">
        <v>14411.810000005644</v>
      </c>
      <c r="AE54" s="4">
        <v>698.16999999759719</v>
      </c>
      <c r="AF54" s="4">
        <v>3015.8500000094064</v>
      </c>
      <c r="AG54" s="4">
        <v>12718.009999998845</v>
      </c>
      <c r="AH54" s="4">
        <v>2334.2900000028312</v>
      </c>
      <c r="AI54" s="4">
        <v>468.51999999862164</v>
      </c>
      <c r="AJ54" s="4">
        <v>2591.4199999966659</v>
      </c>
      <c r="AK54" s="4">
        <v>14231</v>
      </c>
      <c r="AL54" s="4">
        <v>12264.85</v>
      </c>
      <c r="AM54" s="4">
        <v>7022.1999999806285</v>
      </c>
      <c r="AN54" s="4">
        <v>7436.070000027772</v>
      </c>
      <c r="AO54" s="4">
        <v>3128</v>
      </c>
      <c r="AP54" s="4">
        <v>4188</v>
      </c>
      <c r="AQ54" s="4">
        <v>3707.2999999839813</v>
      </c>
      <c r="AR54" s="4">
        <v>3637.9600000148639</v>
      </c>
      <c r="AS54" s="4">
        <v>3117.6499999831431</v>
      </c>
      <c r="AT54" s="4">
        <v>427.52999999606982</v>
      </c>
      <c r="AU54" s="4">
        <v>156.35000000521541</v>
      </c>
    </row>
    <row r="55" spans="1:47" x14ac:dyDescent="0.35">
      <c r="A55" s="17">
        <v>806</v>
      </c>
      <c r="B55" t="s">
        <v>102</v>
      </c>
      <c r="C55" t="s">
        <v>76</v>
      </c>
      <c r="D55" s="4">
        <v>91136.330000001937</v>
      </c>
      <c r="E55" s="4">
        <v>15818.569999998435</v>
      </c>
      <c r="F55" s="4">
        <v>8511.5300000039861</v>
      </c>
      <c r="G55" s="4">
        <v>26790.449999988079</v>
      </c>
      <c r="H55" s="4">
        <v>16730.960000023246</v>
      </c>
      <c r="I55" s="4">
        <v>23547.609999980778</v>
      </c>
      <c r="J55" s="4">
        <v>18552.400000002235</v>
      </c>
      <c r="K55" s="4">
        <v>16546.640000019222</v>
      </c>
      <c r="L55" s="4">
        <v>8458.9200000055134</v>
      </c>
      <c r="M55" s="4">
        <v>19436.059999959543</v>
      </c>
      <c r="N55" s="4">
        <v>27496.610000003129</v>
      </c>
      <c r="O55" s="4">
        <v>27185.790000021458</v>
      </c>
      <c r="P55" s="4">
        <v>230619.54000002891</v>
      </c>
      <c r="Q55" s="4">
        <v>8419.3399999607354</v>
      </c>
      <c r="R55" s="4">
        <v>61965.680000018328</v>
      </c>
      <c r="S55" s="4">
        <v>9517.0899999961257</v>
      </c>
      <c r="T55" s="4">
        <v>40323.669999990612</v>
      </c>
      <c r="U55" s="4">
        <v>22290.809999994934</v>
      </c>
      <c r="V55" s="4">
        <v>78162.709999985993</v>
      </c>
      <c r="W55" s="4">
        <v>34011.060000028461</v>
      </c>
      <c r="X55" s="4">
        <v>12389.159999949858</v>
      </c>
      <c r="Y55" s="4">
        <v>10268.280000044033</v>
      </c>
      <c r="Z55" s="4">
        <v>-498.48000000044703</v>
      </c>
      <c r="AA55" s="4">
        <v>17906.92999997735</v>
      </c>
      <c r="AB55" s="4">
        <v>40298.030000025406</v>
      </c>
      <c r="AC55" s="4">
        <v>22129.219999978319</v>
      </c>
      <c r="AD55" s="4">
        <v>9962.9599999953061</v>
      </c>
      <c r="AE55" s="4">
        <v>4591.0300000254065</v>
      </c>
      <c r="AF55" s="4">
        <v>8321.9299999792129</v>
      </c>
      <c r="AG55" s="4">
        <v>22360.050000019372</v>
      </c>
      <c r="AH55" s="4">
        <v>19087.3499999661</v>
      </c>
      <c r="AI55" s="4">
        <v>2170.5100000463426</v>
      </c>
      <c r="AJ55" s="4">
        <v>13258.410000005737</v>
      </c>
      <c r="AK55" s="4">
        <v>12917</v>
      </c>
      <c r="AL55" s="4">
        <v>16942.98</v>
      </c>
      <c r="AM55" s="4">
        <v>5433.5000000447035</v>
      </c>
      <c r="AN55" s="4">
        <v>20947.610000027344</v>
      </c>
      <c r="AO55" s="4">
        <v>13075</v>
      </c>
      <c r="AP55" s="4">
        <v>20956</v>
      </c>
      <c r="AQ55" s="4">
        <v>20112.810000034049</v>
      </c>
      <c r="AR55" s="4">
        <v>3715.4699999764562</v>
      </c>
      <c r="AS55" s="4">
        <v>17048.939999980852</v>
      </c>
      <c r="AT55" s="4">
        <v>4633.5900000017136</v>
      </c>
      <c r="AU55" s="4">
        <v>17649.8300000038</v>
      </c>
    </row>
    <row r="56" spans="1:47" x14ac:dyDescent="0.35">
      <c r="A56" s="16">
        <v>293</v>
      </c>
      <c r="B56" t="s">
        <v>103</v>
      </c>
      <c r="C56" t="s">
        <v>30</v>
      </c>
      <c r="D56" s="4">
        <v>34826.749999998603</v>
      </c>
      <c r="E56" s="4">
        <v>1807.3499999996275</v>
      </c>
      <c r="F56" s="4">
        <v>7793.9599999981001</v>
      </c>
      <c r="G56" s="4">
        <v>10418.389999998733</v>
      </c>
      <c r="H56" s="4">
        <v>4493.3800000040792</v>
      </c>
      <c r="I56" s="4">
        <v>18769.73999999743</v>
      </c>
      <c r="J56" s="4">
        <v>15340.490000000689</v>
      </c>
      <c r="K56" s="4">
        <v>18063.060000010766</v>
      </c>
      <c r="L56" s="4">
        <v>9992.679999996908</v>
      </c>
      <c r="M56" s="4">
        <v>6024.469999987632</v>
      </c>
      <c r="N56" s="4">
        <v>3519.620000009425</v>
      </c>
      <c r="O56" s="4">
        <v>40755.270000001416</v>
      </c>
      <c r="P56" s="4">
        <v>47907.389999982901</v>
      </c>
      <c r="Q56" s="4">
        <v>17674.930000025313</v>
      </c>
      <c r="R56" s="4">
        <v>15833.499999999534</v>
      </c>
      <c r="S56" s="4">
        <v>45246.309999987483</v>
      </c>
      <c r="T56" s="4">
        <v>26103.049999986775</v>
      </c>
      <c r="U56" s="4">
        <v>263112.88000000734</v>
      </c>
      <c r="V56" s="4">
        <v>4672.1000000052154</v>
      </c>
      <c r="W56" s="4">
        <v>16710.979999993928</v>
      </c>
      <c r="X56" s="4">
        <v>30242.73000000231</v>
      </c>
      <c r="Y56" s="4">
        <v>5096.0099999941885</v>
      </c>
      <c r="Z56" s="4">
        <v>12178.820000001229</v>
      </c>
      <c r="AA56" s="4">
        <v>20443.870000000112</v>
      </c>
      <c r="AB56" s="4">
        <v>14996.97999998834</v>
      </c>
      <c r="AC56" s="4">
        <v>47639.460000018589</v>
      </c>
      <c r="AD56" s="4">
        <v>35582.929999979213</v>
      </c>
      <c r="AE56" s="4">
        <v>3483.3900000015274</v>
      </c>
      <c r="AF56" s="4">
        <v>3184.0000000139698</v>
      </c>
      <c r="AG56" s="4">
        <v>10824.879999984056</v>
      </c>
      <c r="AH56" s="4">
        <v>4257.6800000220537</v>
      </c>
      <c r="AI56" s="4">
        <v>890.68999999854714</v>
      </c>
      <c r="AJ56" s="4">
        <v>1035.9999999944121</v>
      </c>
      <c r="AK56" s="4">
        <v>7568</v>
      </c>
      <c r="AL56" s="4">
        <v>13018.4</v>
      </c>
      <c r="AM56" s="4">
        <v>10687.030000001192</v>
      </c>
      <c r="AN56" s="4">
        <v>4535.8900000071153</v>
      </c>
      <c r="AO56" s="4">
        <v>4911</v>
      </c>
      <c r="AP56" s="4">
        <v>42289</v>
      </c>
      <c r="AQ56" s="4">
        <v>10454.250000008382</v>
      </c>
      <c r="AR56" s="4">
        <v>8349.5400000130758</v>
      </c>
      <c r="AS56" s="4">
        <v>7710.0600000070408</v>
      </c>
      <c r="AT56" s="4">
        <v>16972.429999994114</v>
      </c>
      <c r="AU56" s="4">
        <v>728.69000000320375</v>
      </c>
    </row>
    <row r="57" spans="1:47" x14ac:dyDescent="0.35">
      <c r="A57" s="16">
        <v>317</v>
      </c>
      <c r="B57" t="s">
        <v>103</v>
      </c>
      <c r="C57" t="s">
        <v>34</v>
      </c>
      <c r="D57" s="4">
        <v>51805.8799999943</v>
      </c>
      <c r="E57" s="4">
        <v>8126.0599999967963</v>
      </c>
      <c r="F57" s="4">
        <v>7560.2100000055507</v>
      </c>
      <c r="G57" s="4">
        <v>28267.050000005402</v>
      </c>
      <c r="H57" s="4">
        <v>16608.05999999214</v>
      </c>
      <c r="I57" s="4">
        <v>22099.170000002719</v>
      </c>
      <c r="J57" s="4">
        <v>16715.640000006184</v>
      </c>
      <c r="K57" s="4">
        <v>11387.349999999627</v>
      </c>
      <c r="L57" s="4">
        <v>32042.329999992624</v>
      </c>
      <c r="M57" s="4">
        <v>9011.4700000267476</v>
      </c>
      <c r="N57" s="4">
        <v>10706.539999996312</v>
      </c>
      <c r="O57" s="4">
        <v>90872.339999990538</v>
      </c>
      <c r="P57" s="4">
        <v>72329.240000022575</v>
      </c>
      <c r="Q57" s="4">
        <v>16699.719999990426</v>
      </c>
      <c r="R57" s="4">
        <v>15418.910000005737</v>
      </c>
      <c r="S57" s="4">
        <v>13728.139999948442</v>
      </c>
      <c r="T57" s="4">
        <v>7868.3000000137836</v>
      </c>
      <c r="U57" s="4">
        <v>17795.560000010766</v>
      </c>
      <c r="V57" s="4">
        <v>5648.6600000094622</v>
      </c>
      <c r="W57" s="4">
        <v>28239.90999999363</v>
      </c>
      <c r="X57" s="4">
        <v>10461.429999999702</v>
      </c>
      <c r="Y57" s="4">
        <v>2010.2699999772012</v>
      </c>
      <c r="Z57" s="4">
        <v>8992.5500000435859</v>
      </c>
      <c r="AA57" s="4">
        <v>21691.059999970719</v>
      </c>
      <c r="AB57" s="4">
        <v>18526.309999998659</v>
      </c>
      <c r="AC57" s="4">
        <v>33204.600000009872</v>
      </c>
      <c r="AD57" s="4">
        <v>2509.7500000009313</v>
      </c>
      <c r="AE57" s="4">
        <v>10098.490000019781</v>
      </c>
      <c r="AF57" s="4">
        <v>5088.3899999931455</v>
      </c>
      <c r="AG57" s="4">
        <v>9847.9599999617785</v>
      </c>
      <c r="AH57" s="4">
        <v>10927.850000004284</v>
      </c>
      <c r="AI57" s="4">
        <v>13918.030000013299</v>
      </c>
      <c r="AJ57" s="4">
        <v>5896.8000000361353</v>
      </c>
      <c r="AK57" s="4">
        <v>12086</v>
      </c>
      <c r="AL57" s="4">
        <v>9668.9599999999991</v>
      </c>
      <c r="AM57" s="4">
        <v>5354.169999929145</v>
      </c>
      <c r="AN57" s="4">
        <v>15033.020000010729</v>
      </c>
      <c r="AO57" s="4">
        <v>19678</v>
      </c>
      <c r="AP57" s="4">
        <v>38369</v>
      </c>
      <c r="AQ57" s="4">
        <v>2169.5199999883771</v>
      </c>
      <c r="AR57" s="4">
        <v>22985.589999983087</v>
      </c>
      <c r="AS57" s="4">
        <v>8944.5599999837577</v>
      </c>
      <c r="AT57" s="4">
        <v>3406.9300000369549</v>
      </c>
      <c r="AU57" s="4">
        <v>15813.119999980554</v>
      </c>
    </row>
    <row r="58" spans="1:47" x14ac:dyDescent="0.35">
      <c r="A58" s="17">
        <v>502</v>
      </c>
      <c r="B58" t="s">
        <v>103</v>
      </c>
      <c r="C58" t="s">
        <v>48</v>
      </c>
      <c r="D58" s="4">
        <v>59796.259999990463</v>
      </c>
      <c r="E58" s="4">
        <v>9374.2299999976531</v>
      </c>
      <c r="F58" s="4">
        <v>11252.360000004061</v>
      </c>
      <c r="G58" s="4">
        <v>8080.4200000027195</v>
      </c>
      <c r="H58" s="4">
        <v>15351.269999998622</v>
      </c>
      <c r="I58" s="4">
        <v>10502.139999997802</v>
      </c>
      <c r="J58" s="4">
        <v>18473.619999994524</v>
      </c>
      <c r="K58" s="4">
        <v>7138.1300000026822</v>
      </c>
      <c r="L58" s="4">
        <v>6457.0699999928474</v>
      </c>
      <c r="M58" s="4">
        <v>9497.8100000200793</v>
      </c>
      <c r="N58" s="4">
        <v>57662.899999979883</v>
      </c>
      <c r="O58" s="4">
        <v>44516.039999990724</v>
      </c>
      <c r="P58" s="4">
        <v>265193.37000000104</v>
      </c>
      <c r="Q58" s="4">
        <v>45852.710000021383</v>
      </c>
      <c r="R58" s="4">
        <v>17047.609999984503</v>
      </c>
      <c r="S58" s="4">
        <v>17556.440000027418</v>
      </c>
      <c r="T58" s="4">
        <v>-13943.270000022836</v>
      </c>
      <c r="U58" s="4">
        <v>12101.030000003986</v>
      </c>
      <c r="V58" s="4">
        <v>7048.1900000255555</v>
      </c>
      <c r="W58" s="4">
        <v>17374.059999962337</v>
      </c>
      <c r="X58" s="4">
        <v>17646.680000024848</v>
      </c>
      <c r="Y58" s="4">
        <v>9625.0699999965727</v>
      </c>
      <c r="Z58" s="4">
        <v>34142.70000000298</v>
      </c>
      <c r="AA58" s="4">
        <v>12482.799999995157</v>
      </c>
      <c r="AB58" s="4">
        <v>88444.190000011586</v>
      </c>
      <c r="AC58" s="4">
        <v>15143.529999987222</v>
      </c>
      <c r="AD58" s="4">
        <v>50562.85999999661</v>
      </c>
      <c r="AE58" s="4">
        <v>1981.7499999748543</v>
      </c>
      <c r="AF58" s="4">
        <v>10432.400000011548</v>
      </c>
      <c r="AG58" s="4">
        <v>13684.570000003092</v>
      </c>
      <c r="AH58" s="4">
        <v>26108.54999998305</v>
      </c>
      <c r="AI58" s="4">
        <v>4407.300000009127</v>
      </c>
      <c r="AJ58" s="4">
        <v>5741.8800000101328</v>
      </c>
      <c r="AK58" s="4">
        <v>16142</v>
      </c>
      <c r="AL58" s="4">
        <v>34416.33</v>
      </c>
      <c r="AM58" s="4">
        <v>22290.060000012629</v>
      </c>
      <c r="AN58" s="4">
        <v>31414.789999989793</v>
      </c>
      <c r="AO58" s="4">
        <v>6247</v>
      </c>
      <c r="AP58" s="4">
        <v>35761</v>
      </c>
      <c r="AQ58" s="4">
        <v>11377.719999975525</v>
      </c>
      <c r="AR58" s="4">
        <v>13214.6299999943</v>
      </c>
      <c r="AS58" s="4">
        <v>58232.630000021309</v>
      </c>
      <c r="AT58" s="4">
        <v>2002.7100000167266</v>
      </c>
      <c r="AU58" s="4">
        <v>15659.729999994859</v>
      </c>
    </row>
    <row r="59" spans="1:47" x14ac:dyDescent="0.35">
      <c r="A59" s="16">
        <v>668</v>
      </c>
      <c r="B59" t="s">
        <v>103</v>
      </c>
      <c r="C59" t="s">
        <v>63</v>
      </c>
      <c r="D59" s="4">
        <v>34056.999999988824</v>
      </c>
      <c r="E59" s="4">
        <v>5017.6400000043213</v>
      </c>
      <c r="F59" s="4">
        <v>16239.509999997914</v>
      </c>
      <c r="G59" s="4">
        <v>19339.089999990538</v>
      </c>
      <c r="H59" s="4">
        <v>20645.930000022054</v>
      </c>
      <c r="I59" s="4">
        <v>15421.749999994412</v>
      </c>
      <c r="J59" s="4">
        <v>34184.569999979809</v>
      </c>
      <c r="K59" s="4">
        <v>12165.209999989718</v>
      </c>
      <c r="L59" s="4">
        <v>22859.410000046715</v>
      </c>
      <c r="M59" s="4">
        <v>9442.4499999657273</v>
      </c>
      <c r="N59" s="4">
        <v>8599.0499999821186</v>
      </c>
      <c r="O59" s="4">
        <v>51891.190000016242</v>
      </c>
      <c r="P59" s="4">
        <v>172324.55999999866</v>
      </c>
      <c r="Q59" s="4">
        <v>17320.239999989048</v>
      </c>
      <c r="R59" s="4">
        <v>31125.270000005141</v>
      </c>
      <c r="S59" s="4">
        <v>16440.049999987707</v>
      </c>
      <c r="T59" s="4">
        <v>24029.670000001788</v>
      </c>
      <c r="U59" s="4">
        <v>92067.219999967143</v>
      </c>
      <c r="V59" s="4">
        <v>16872.880000051111</v>
      </c>
      <c r="W59" s="4">
        <v>54889.039999941364</v>
      </c>
      <c r="X59" s="4">
        <v>33601.619999969378</v>
      </c>
      <c r="Y59" s="4">
        <v>32889.600000049919</v>
      </c>
      <c r="Z59" s="4">
        <v>16204.31000001356</v>
      </c>
      <c r="AA59" s="4">
        <v>54827.719999996945</v>
      </c>
      <c r="AB59" s="4">
        <v>52625.929999979213</v>
      </c>
      <c r="AC59" s="4">
        <v>156538.46999998949</v>
      </c>
      <c r="AD59" s="4">
        <v>34735.44000001438</v>
      </c>
      <c r="AE59" s="4">
        <v>3480.510000012815</v>
      </c>
      <c r="AF59" s="4">
        <v>20197.809999996796</v>
      </c>
      <c r="AG59" s="4">
        <v>18548.569999968633</v>
      </c>
      <c r="AH59" s="4">
        <v>34971.480000032112</v>
      </c>
      <c r="AI59" s="4">
        <v>34785.529999936</v>
      </c>
      <c r="AJ59" s="4">
        <v>33178.130000049248</v>
      </c>
      <c r="AK59" s="4">
        <v>22670</v>
      </c>
      <c r="AL59" s="4">
        <v>41782.14</v>
      </c>
      <c r="AM59" s="4">
        <v>34303.829999970272</v>
      </c>
      <c r="AN59" s="4">
        <v>35168.459999993443</v>
      </c>
      <c r="AO59" s="4">
        <v>17980</v>
      </c>
      <c r="AP59" s="4">
        <v>37641</v>
      </c>
      <c r="AQ59" s="4">
        <v>10679.829999962822</v>
      </c>
      <c r="AR59" s="4">
        <v>16599.679999902844</v>
      </c>
      <c r="AS59" s="4">
        <v>30490.720000060275</v>
      </c>
      <c r="AT59" s="4">
        <v>59444.780000023544</v>
      </c>
      <c r="AU59" s="4">
        <v>22895.859999949113</v>
      </c>
    </row>
    <row r="60" spans="1:47" x14ac:dyDescent="0.35">
      <c r="A60" s="16">
        <v>478</v>
      </c>
      <c r="B60" t="s">
        <v>104</v>
      </c>
      <c r="C60" t="s">
        <v>45</v>
      </c>
      <c r="D60" s="4">
        <v>6850.7399999978952</v>
      </c>
      <c r="E60" s="4">
        <v>2315.7299999990501</v>
      </c>
      <c r="F60" s="4">
        <v>3416.0000000016298</v>
      </c>
      <c r="G60" s="4">
        <v>4393.5099999981467</v>
      </c>
      <c r="H60" s="4">
        <v>3893.7500000030268</v>
      </c>
      <c r="I60" s="4">
        <v>1511.5900000003166</v>
      </c>
      <c r="J60" s="4">
        <v>2693.0899999965914</v>
      </c>
      <c r="K60" s="4">
        <v>4117.7199999969453</v>
      </c>
      <c r="L60" s="4">
        <v>2.0954757928848267E-9</v>
      </c>
      <c r="M60" s="4">
        <v>654.849999997532</v>
      </c>
      <c r="N60" s="4">
        <v>146.93000000389293</v>
      </c>
      <c r="O60" s="4">
        <v>17695.930000003427</v>
      </c>
      <c r="P60" s="4">
        <v>33176.610000003129</v>
      </c>
      <c r="Q60" s="4">
        <v>2382.969999991823</v>
      </c>
      <c r="R60" s="4">
        <v>4441.6899999978486</v>
      </c>
      <c r="S60" s="4">
        <v>1297.7300000009127</v>
      </c>
      <c r="T60" s="4">
        <v>414.29000000841916</v>
      </c>
      <c r="U60" s="4">
        <v>2413.9699999964796</v>
      </c>
      <c r="V60" s="4">
        <v>630.0000000060536</v>
      </c>
      <c r="W60" s="4">
        <v>8918.4899999960326</v>
      </c>
      <c r="X60" s="4">
        <v>1270.1399999975692</v>
      </c>
      <c r="Y60" s="4">
        <v>1495.7900000051595</v>
      </c>
      <c r="Z60" s="4">
        <v>17718.409999995958</v>
      </c>
      <c r="AA60" s="4">
        <v>1539.8099999935366</v>
      </c>
      <c r="AB60" s="4">
        <v>5517.8200000138022</v>
      </c>
      <c r="AC60" s="4">
        <v>5000.0099999937229</v>
      </c>
      <c r="AD60" s="4">
        <v>7214.9499999992549</v>
      </c>
      <c r="AE60" s="4">
        <v>4.1909515857696533E-9</v>
      </c>
      <c r="AF60" s="4">
        <v>2717.2599999932572</v>
      </c>
      <c r="AG60" s="4">
        <v>5012.7100000055507</v>
      </c>
      <c r="AH60" s="4">
        <v>6378.0599999977276</v>
      </c>
      <c r="AI60" s="4">
        <v>3133.9200000041164</v>
      </c>
      <c r="AJ60" s="4">
        <v>12920.519999991171</v>
      </c>
      <c r="AK60" s="4">
        <v>2968</v>
      </c>
      <c r="AL60" s="4">
        <v>402.62</v>
      </c>
      <c r="AM60" s="4">
        <v>2672.9699999955483</v>
      </c>
      <c r="AN60" s="4">
        <v>6033.8400000082329</v>
      </c>
      <c r="AO60" s="4">
        <v>8218</v>
      </c>
      <c r="AP60" s="4">
        <v>1220</v>
      </c>
      <c r="AQ60" s="4">
        <v>6246.9899999881163</v>
      </c>
      <c r="AR60" s="4">
        <v>880.0000000060536</v>
      </c>
      <c r="AS60" s="4">
        <v>3210.1800000057556</v>
      </c>
      <c r="AT60" s="4">
        <v>-1826.0000000102445</v>
      </c>
      <c r="AU60" s="4">
        <v>4260.2600000048988</v>
      </c>
    </row>
    <row r="61" spans="1:47" x14ac:dyDescent="0.35">
      <c r="A61" s="16">
        <v>689</v>
      </c>
      <c r="B61" t="s">
        <v>104</v>
      </c>
      <c r="C61" t="s">
        <v>64</v>
      </c>
      <c r="D61" s="4">
        <v>1245.2899999999499</v>
      </c>
      <c r="E61" s="4">
        <v>0</v>
      </c>
      <c r="F61" s="4">
        <v>0</v>
      </c>
      <c r="G61" s="4">
        <v>0</v>
      </c>
      <c r="H61" s="4">
        <v>330.49999999991269</v>
      </c>
      <c r="I61" s="4">
        <v>516.32000000006519</v>
      </c>
      <c r="J61" s="4">
        <v>0</v>
      </c>
      <c r="K61" s="4">
        <v>0</v>
      </c>
      <c r="L61" s="4">
        <v>0</v>
      </c>
      <c r="M61" s="4">
        <v>2.6193447411060333E-10</v>
      </c>
      <c r="N61" s="4">
        <v>0</v>
      </c>
      <c r="O61" s="4">
        <v>0</v>
      </c>
      <c r="P61" s="4">
        <v>505.44000000008964</v>
      </c>
      <c r="Q61" s="4">
        <v>-3.4924596548080444E-10</v>
      </c>
      <c r="R61" s="4">
        <v>0</v>
      </c>
      <c r="S61" s="4">
        <v>0</v>
      </c>
      <c r="T61" s="4">
        <v>3.4924596548080444E-10</v>
      </c>
      <c r="U61" s="4">
        <v>-2.9103830456733704E-10</v>
      </c>
      <c r="V61" s="4">
        <v>2.6193447411060333E-10</v>
      </c>
      <c r="W61" s="4">
        <v>3.4924596548080444E-10</v>
      </c>
      <c r="X61" s="4">
        <v>-9.0221874415874481E-10</v>
      </c>
      <c r="Y61" s="4">
        <v>5.5297277867794037E-10</v>
      </c>
      <c r="Z61" s="4">
        <v>0</v>
      </c>
      <c r="AA61" s="4">
        <v>599.99999999979627</v>
      </c>
      <c r="AB61" s="4">
        <v>399.18999999965308</v>
      </c>
      <c r="AC61" s="4">
        <v>307.69000000020606</v>
      </c>
      <c r="AD61" s="4">
        <v>259.99999999956344</v>
      </c>
      <c r="AE61" s="4">
        <v>0</v>
      </c>
      <c r="AF61" s="4">
        <v>1069.2600000002421</v>
      </c>
      <c r="AG61" s="4">
        <v>0</v>
      </c>
      <c r="AH61" s="4">
        <v>-2.3283064365386963E-10</v>
      </c>
      <c r="AI61" s="4">
        <v>-2.9103830456733704E-10</v>
      </c>
      <c r="AJ61" s="4">
        <v>294.87000000037369</v>
      </c>
      <c r="AK61" s="4">
        <v>0</v>
      </c>
      <c r="AL61" s="4">
        <v>0</v>
      </c>
      <c r="AM61" s="4">
        <v>8.7311491370201111E-10</v>
      </c>
      <c r="AN61" s="4">
        <v>0</v>
      </c>
      <c r="AO61" s="4">
        <v>0</v>
      </c>
      <c r="AP61" s="4">
        <v>0</v>
      </c>
      <c r="AQ61" s="4">
        <v>0</v>
      </c>
      <c r="AR61" s="4">
        <v>0</v>
      </c>
      <c r="AS61" s="4">
        <v>6.6938810050487518E-10</v>
      </c>
      <c r="AT61" s="4">
        <v>-8.149072527885437E-10</v>
      </c>
      <c r="AU61" s="4">
        <v>5.2386894822120667E-10</v>
      </c>
    </row>
    <row r="62" spans="1:47" x14ac:dyDescent="0.35">
      <c r="A62" s="16">
        <v>714</v>
      </c>
      <c r="B62" t="s">
        <v>104</v>
      </c>
      <c r="C62" t="s">
        <v>68</v>
      </c>
      <c r="D62" s="4">
        <v>173749.50999998301</v>
      </c>
      <c r="E62" s="4">
        <v>31478.059999983758</v>
      </c>
      <c r="F62" s="4">
        <v>19080.300000015646</v>
      </c>
      <c r="G62" s="4">
        <v>86272.980000004172</v>
      </c>
      <c r="H62" s="4">
        <v>52313.439999930561</v>
      </c>
      <c r="I62" s="4">
        <v>36656.200000055134</v>
      </c>
      <c r="J62" s="4">
        <v>38212.539999946952</v>
      </c>
      <c r="K62" s="4">
        <v>62052.940000060946</v>
      </c>
      <c r="L62" s="4">
        <v>27031.820000004023</v>
      </c>
      <c r="M62" s="4">
        <v>20930.770000014454</v>
      </c>
      <c r="N62" s="4">
        <v>64801.869999960065</v>
      </c>
      <c r="O62" s="4">
        <v>122517.01000002027</v>
      </c>
      <c r="P62" s="4">
        <v>301778.91000000387</v>
      </c>
      <c r="Q62" s="4">
        <v>7361.7199999503791</v>
      </c>
      <c r="R62" s="4">
        <v>83703.610000085086</v>
      </c>
      <c r="S62" s="4">
        <v>47690.580000001937</v>
      </c>
      <c r="T62" s="4">
        <v>17157.69999986887</v>
      </c>
      <c r="U62" s="4">
        <v>41582.169999994338</v>
      </c>
      <c r="V62" s="4">
        <v>23547.670000139624</v>
      </c>
      <c r="W62" s="4">
        <v>91950.619999915361</v>
      </c>
      <c r="X62" s="4">
        <v>57675.150000084192</v>
      </c>
      <c r="Y62" s="4">
        <v>33181.699999883771</v>
      </c>
      <c r="Z62" s="4">
        <v>162959.78999991342</v>
      </c>
      <c r="AA62" s="4">
        <v>3772.7100001275539</v>
      </c>
      <c r="AB62" s="4">
        <v>114795.74999999627</v>
      </c>
      <c r="AC62" s="4">
        <v>47700.640000037849</v>
      </c>
      <c r="AD62" s="4">
        <v>46038.730000015348</v>
      </c>
      <c r="AE62" s="4">
        <v>40997.409999910742</v>
      </c>
      <c r="AF62" s="4">
        <v>65980.239999916404</v>
      </c>
      <c r="AG62" s="4">
        <v>23529.710000045598</v>
      </c>
      <c r="AH62" s="4">
        <v>84215.650000039488</v>
      </c>
      <c r="AI62" s="4">
        <v>42649.700000021607</v>
      </c>
      <c r="AJ62" s="4">
        <v>25926.00999995321</v>
      </c>
      <c r="AK62" s="4">
        <v>42471</v>
      </c>
      <c r="AL62" s="4">
        <v>50676.160000000003</v>
      </c>
      <c r="AM62" s="4">
        <v>36944.410000085831</v>
      </c>
      <c r="AN62" s="4">
        <v>99037.669999729842</v>
      </c>
      <c r="AO62" s="4">
        <v>137357</v>
      </c>
      <c r="AP62" s="4">
        <v>38023</v>
      </c>
      <c r="AQ62" s="4">
        <v>46583.180000059307</v>
      </c>
      <c r="AR62" s="4">
        <v>18940.280000030994</v>
      </c>
      <c r="AS62" s="4">
        <v>35615.240000128746</v>
      </c>
      <c r="AT62" s="4">
        <v>49749.029999934137</v>
      </c>
      <c r="AU62" s="4">
        <v>16128.930000063032</v>
      </c>
    </row>
    <row r="63" spans="1:47" x14ac:dyDescent="0.35">
      <c r="A63" s="16">
        <v>171</v>
      </c>
      <c r="B63" t="s">
        <v>105</v>
      </c>
      <c r="C63" t="s">
        <v>16</v>
      </c>
      <c r="D63" s="4">
        <v>29983.799999983981</v>
      </c>
      <c r="E63" s="4">
        <v>22848.489999996498</v>
      </c>
      <c r="F63" s="4">
        <v>34150.000000001863</v>
      </c>
      <c r="G63" s="4">
        <v>25351.820000004023</v>
      </c>
      <c r="H63" s="4">
        <v>38385.550000002608</v>
      </c>
      <c r="I63" s="4">
        <v>18462.689999971539</v>
      </c>
      <c r="J63" s="4">
        <v>42968.450000021607</v>
      </c>
      <c r="K63" s="4">
        <v>23357.410000016913</v>
      </c>
      <c r="L63" s="4">
        <v>52400.59999999404</v>
      </c>
      <c r="M63" s="4">
        <v>21546.230000019073</v>
      </c>
      <c r="N63" s="4">
        <v>38153.879999984056</v>
      </c>
      <c r="O63" s="4">
        <v>199074.43000000529</v>
      </c>
      <c r="P63" s="4">
        <v>182927.19999997504</v>
      </c>
      <c r="Q63" s="4">
        <v>15464.590000033379</v>
      </c>
      <c r="R63" s="4">
        <v>25046.739999961108</v>
      </c>
      <c r="S63" s="4">
        <v>15630.620000023395</v>
      </c>
      <c r="T63" s="4">
        <v>15640.679999986663</v>
      </c>
      <c r="U63" s="4">
        <v>33834.190000023693</v>
      </c>
      <c r="V63" s="4">
        <v>33662.009999983013</v>
      </c>
      <c r="W63" s="4">
        <v>42842.28000000678</v>
      </c>
      <c r="X63" s="4">
        <v>37773.679999979213</v>
      </c>
      <c r="Y63" s="4">
        <v>42962.149999979883</v>
      </c>
      <c r="Z63" s="4">
        <v>21633.070000020787</v>
      </c>
      <c r="AA63" s="4">
        <v>207580.89000001922</v>
      </c>
      <c r="AB63" s="4">
        <v>42664.999999975786</v>
      </c>
      <c r="AC63" s="4">
        <v>41727.130000002682</v>
      </c>
      <c r="AD63" s="4">
        <v>20464.569999981672</v>
      </c>
      <c r="AE63" s="4">
        <v>4369.6600000243634</v>
      </c>
      <c r="AF63" s="4">
        <v>23355.83999998495</v>
      </c>
      <c r="AG63" s="4">
        <v>29457.449999963865</v>
      </c>
      <c r="AH63" s="4">
        <v>33807.26000001654</v>
      </c>
      <c r="AI63" s="4">
        <v>63961.990000015125</v>
      </c>
      <c r="AJ63" s="4">
        <v>23890.200000001118</v>
      </c>
      <c r="AK63" s="4">
        <v>38628</v>
      </c>
      <c r="AL63" s="4">
        <v>82213.41</v>
      </c>
      <c r="AM63" s="4">
        <v>46524.119999945164</v>
      </c>
      <c r="AN63" s="4">
        <v>27243.200000062585</v>
      </c>
      <c r="AO63" s="4">
        <v>13152</v>
      </c>
      <c r="AP63" s="4">
        <v>77693</v>
      </c>
      <c r="AQ63" s="4">
        <v>15653.909999992698</v>
      </c>
      <c r="AR63" s="4">
        <v>17264.680000010878</v>
      </c>
      <c r="AS63" s="4">
        <v>28898.490000022575</v>
      </c>
      <c r="AT63" s="4">
        <v>34221.79999999702</v>
      </c>
      <c r="AU63" s="4">
        <v>19361.479999937117</v>
      </c>
    </row>
    <row r="64" spans="1:47" x14ac:dyDescent="0.35">
      <c r="A64" s="16">
        <v>283</v>
      </c>
      <c r="B64" t="s">
        <v>105</v>
      </c>
      <c r="C64" t="s">
        <v>27</v>
      </c>
      <c r="D64" s="4">
        <v>87290.990000020713</v>
      </c>
      <c r="E64" s="4">
        <v>15417.359999984503</v>
      </c>
      <c r="F64" s="4">
        <v>25686.310000000522</v>
      </c>
      <c r="G64" s="4">
        <v>13057.910000013188</v>
      </c>
      <c r="H64" s="4">
        <v>21972.919999990612</v>
      </c>
      <c r="I64" s="4">
        <v>37392.979999985546</v>
      </c>
      <c r="J64" s="4">
        <v>25879.040000019595</v>
      </c>
      <c r="K64" s="4">
        <v>35395.399999974295</v>
      </c>
      <c r="L64" s="4">
        <v>35971.189999995753</v>
      </c>
      <c r="M64" s="4">
        <v>30292.91000001505</v>
      </c>
      <c r="N64" s="4">
        <v>25169.229999978095</v>
      </c>
      <c r="O64" s="4">
        <v>148476.16000006162</v>
      </c>
      <c r="P64" s="4">
        <v>153838.079999974</v>
      </c>
      <c r="Q64" s="4">
        <v>48166.309999965131</v>
      </c>
      <c r="R64" s="4">
        <v>33987.540000034496</v>
      </c>
      <c r="S64" s="4">
        <v>34148.210000028834</v>
      </c>
      <c r="T64" s="4">
        <v>31027.930000007153</v>
      </c>
      <c r="U64" s="4">
        <v>36652.959999972954</v>
      </c>
      <c r="V64" s="4">
        <v>40562.030000023544</v>
      </c>
      <c r="W64" s="4">
        <v>43672.9199999962</v>
      </c>
      <c r="X64" s="4">
        <v>27671.190000018105</v>
      </c>
      <c r="Y64" s="4">
        <v>16288.899999992922</v>
      </c>
      <c r="Z64" s="4">
        <v>20439.439999997616</v>
      </c>
      <c r="AA64" s="4">
        <v>96971.339999947697</v>
      </c>
      <c r="AB64" s="4">
        <v>65062.050000093877</v>
      </c>
      <c r="AC64" s="4">
        <v>71374.469999974594</v>
      </c>
      <c r="AD64" s="4">
        <v>39677.579999970272</v>
      </c>
      <c r="AE64" s="4">
        <v>-1809.14999987185</v>
      </c>
      <c r="AF64" s="4">
        <v>15528.799999952316</v>
      </c>
      <c r="AG64" s="4">
        <v>40487.150000024587</v>
      </c>
      <c r="AH64" s="4">
        <v>61196.770000010729</v>
      </c>
      <c r="AI64" s="4">
        <v>48217.389999974519</v>
      </c>
      <c r="AJ64" s="4">
        <v>19354.879999892786</v>
      </c>
      <c r="AK64" s="4">
        <v>38647</v>
      </c>
      <c r="AL64" s="4">
        <v>126927.28</v>
      </c>
      <c r="AM64" s="4">
        <v>29593.520000018179</v>
      </c>
      <c r="AN64" s="4">
        <v>28825.249999996275</v>
      </c>
      <c r="AO64" s="4">
        <v>25046</v>
      </c>
      <c r="AP64" s="4">
        <v>44950</v>
      </c>
      <c r="AQ64" s="4">
        <v>22529.559999927878</v>
      </c>
      <c r="AR64" s="4">
        <v>20423.360000114888</v>
      </c>
      <c r="AS64" s="4">
        <v>22990.769999876618</v>
      </c>
      <c r="AT64" s="4">
        <v>23729.500000037253</v>
      </c>
      <c r="AU64" s="4">
        <v>29999.510000001639</v>
      </c>
    </row>
    <row r="65" spans="1:47" x14ac:dyDescent="0.35">
      <c r="A65" s="16">
        <v>291</v>
      </c>
      <c r="B65" t="s">
        <v>105</v>
      </c>
      <c r="C65" t="s">
        <v>29</v>
      </c>
      <c r="D65" s="4">
        <v>10274.199999999255</v>
      </c>
      <c r="E65" s="4">
        <v>15336.39999999851</v>
      </c>
      <c r="F65" s="4">
        <v>31139.299999990501</v>
      </c>
      <c r="G65" s="4">
        <v>12813.600000008009</v>
      </c>
      <c r="H65" s="4">
        <v>15938.079999996349</v>
      </c>
      <c r="I65" s="4">
        <v>240373.5500000082</v>
      </c>
      <c r="J65" s="4">
        <v>47161.930000008084</v>
      </c>
      <c r="K65" s="4">
        <v>1191.489999987185</v>
      </c>
      <c r="L65" s="4">
        <v>15325.139999996871</v>
      </c>
      <c r="M65" s="4">
        <v>16346.45000000298</v>
      </c>
      <c r="N65" s="4">
        <v>7176.1599999992177</v>
      </c>
      <c r="O65" s="4">
        <v>56973.630000010133</v>
      </c>
      <c r="P65" s="4">
        <v>82449.359999970533</v>
      </c>
      <c r="Q65" s="4">
        <v>49537.420000013895</v>
      </c>
      <c r="R65" s="4">
        <v>42447.289999988861</v>
      </c>
      <c r="S65" s="4">
        <v>22039.420000016689</v>
      </c>
      <c r="T65" s="4">
        <v>81125.029999979772</v>
      </c>
      <c r="U65" s="4">
        <v>15545.010000029579</v>
      </c>
      <c r="V65" s="4">
        <v>24591.879999984056</v>
      </c>
      <c r="W65" s="4">
        <v>27582.569999990985</v>
      </c>
      <c r="X65" s="4">
        <v>25401.520000015385</v>
      </c>
      <c r="Y65" s="4">
        <v>11101.389999982901</v>
      </c>
      <c r="Z65" s="4">
        <v>12624.010000025854</v>
      </c>
      <c r="AA65" s="4">
        <v>17564.63000000082</v>
      </c>
      <c r="AB65" s="4">
        <v>23137.829999972135</v>
      </c>
      <c r="AC65" s="4">
        <v>56127.340000024065</v>
      </c>
      <c r="AD65" s="4">
        <v>20958.589999990538</v>
      </c>
      <c r="AE65" s="4">
        <v>2615.5899999774992</v>
      </c>
      <c r="AF65" s="4">
        <v>13554.750000007451</v>
      </c>
      <c r="AG65" s="4">
        <v>15057.799999993294</v>
      </c>
      <c r="AH65" s="4">
        <v>15631.090000016615</v>
      </c>
      <c r="AI65" s="4">
        <v>19719.899999991059</v>
      </c>
      <c r="AJ65" s="4">
        <v>11724.719999998808</v>
      </c>
      <c r="AK65" s="4">
        <v>121376</v>
      </c>
      <c r="AL65" s="4">
        <v>17533.009999999998</v>
      </c>
      <c r="AM65" s="4">
        <v>41435.639999981038</v>
      </c>
      <c r="AN65" s="4">
        <v>34074.659999970347</v>
      </c>
      <c r="AO65" s="4">
        <v>12928</v>
      </c>
      <c r="AP65" s="4">
        <v>29131</v>
      </c>
      <c r="AQ65" s="4">
        <v>24370.570000007749</v>
      </c>
      <c r="AR65" s="4">
        <v>44480.320000043139</v>
      </c>
      <c r="AS65" s="4">
        <v>15949.359999989159</v>
      </c>
      <c r="AT65" s="4">
        <v>42538.019999972545</v>
      </c>
      <c r="AU65" s="4">
        <v>36104.430000035092</v>
      </c>
    </row>
    <row r="66" spans="1:47" x14ac:dyDescent="0.35">
      <c r="A66" s="16">
        <v>432</v>
      </c>
      <c r="B66" t="s">
        <v>105</v>
      </c>
      <c r="C66" t="s">
        <v>39</v>
      </c>
      <c r="D66" s="4">
        <v>15806.500000005588</v>
      </c>
      <c r="E66" s="4">
        <v>8734.6300000045449</v>
      </c>
      <c r="F66" s="4">
        <v>7159.6000000061467</v>
      </c>
      <c r="G66" s="4">
        <v>9634.6799999829382</v>
      </c>
      <c r="H66" s="4">
        <v>10273.440000013448</v>
      </c>
      <c r="I66" s="4">
        <v>26074.059999997728</v>
      </c>
      <c r="J66" s="4">
        <v>16356.949999998324</v>
      </c>
      <c r="K66" s="4">
        <v>1774.1499999994412</v>
      </c>
      <c r="L66" s="4">
        <v>14979.480000000447</v>
      </c>
      <c r="M66" s="4">
        <v>21923.250000002794</v>
      </c>
      <c r="N66" s="4">
        <v>9671.4499999852851</v>
      </c>
      <c r="O66" s="4">
        <v>45392.639999996871</v>
      </c>
      <c r="P66" s="4">
        <v>49194.75000002142</v>
      </c>
      <c r="Q66" s="4">
        <v>5830.4999999850988</v>
      </c>
      <c r="R66" s="4">
        <v>48038.539999988861</v>
      </c>
      <c r="S66" s="4">
        <v>10779.879999983124</v>
      </c>
      <c r="T66" s="4">
        <v>118411.36000001151</v>
      </c>
      <c r="U66" s="4">
        <v>11885.960000013001</v>
      </c>
      <c r="V66" s="4">
        <v>19712.089999999851</v>
      </c>
      <c r="W66" s="4">
        <v>8863.4699999820441</v>
      </c>
      <c r="X66" s="4">
        <v>33646.250000014901</v>
      </c>
      <c r="Y66" s="4">
        <v>22830.410000002012</v>
      </c>
      <c r="Z66" s="4">
        <v>14330.650000013411</v>
      </c>
      <c r="AA66" s="4">
        <v>61222.989999971353</v>
      </c>
      <c r="AB66" s="4">
        <v>30988.420000008307</v>
      </c>
      <c r="AC66" s="4">
        <v>63521.239999991842</v>
      </c>
      <c r="AD66" s="4">
        <v>14358.530000003055</v>
      </c>
      <c r="AE66" s="4">
        <v>4687.5999999903142</v>
      </c>
      <c r="AF66" s="4">
        <v>33846.140000008978</v>
      </c>
      <c r="AG66" s="4">
        <v>449.39000001735985</v>
      </c>
      <c r="AH66" s="4">
        <v>15436.189999983646</v>
      </c>
      <c r="AI66" s="4">
        <v>12967.200000000186</v>
      </c>
      <c r="AJ66" s="4">
        <v>645.01999999955297</v>
      </c>
      <c r="AK66" s="4">
        <v>31349</v>
      </c>
      <c r="AL66" s="4">
        <v>16582.240000000002</v>
      </c>
      <c r="AM66" s="4">
        <v>19909.689999990165</v>
      </c>
      <c r="AN66" s="4">
        <v>25079.260000050999</v>
      </c>
      <c r="AO66" s="4">
        <v>12783</v>
      </c>
      <c r="AP66" s="4">
        <v>24883</v>
      </c>
      <c r="AQ66" s="4">
        <v>7829.129999967292</v>
      </c>
      <c r="AR66" s="4">
        <v>18056.469999998808</v>
      </c>
      <c r="AS66" s="4">
        <v>-14873.939999959432</v>
      </c>
      <c r="AT66" s="4">
        <v>11107.629999943078</v>
      </c>
      <c r="AU66" s="4">
        <v>10061.490000009537</v>
      </c>
    </row>
    <row r="67" spans="1:47" x14ac:dyDescent="0.35">
      <c r="A67" s="16">
        <v>528</v>
      </c>
      <c r="B67" t="s">
        <v>105</v>
      </c>
      <c r="C67" t="s">
        <v>51</v>
      </c>
      <c r="D67" s="4">
        <v>43196.250000003725</v>
      </c>
      <c r="E67" s="4">
        <v>4432.0299999956042</v>
      </c>
      <c r="F67" s="4">
        <v>9419.9199999975972</v>
      </c>
      <c r="G67" s="4">
        <v>594.99000000301749</v>
      </c>
      <c r="H67" s="4">
        <v>5157.179999999702</v>
      </c>
      <c r="I67" s="4">
        <v>24329.780000003055</v>
      </c>
      <c r="J67" s="4">
        <v>2839.1899999966845</v>
      </c>
      <c r="K67" s="4">
        <v>4167.7100000046194</v>
      </c>
      <c r="L67" s="4">
        <v>3850.2599999993108</v>
      </c>
      <c r="M67" s="4">
        <v>6359.0499999979511</v>
      </c>
      <c r="N67" s="4">
        <v>964.98999999882653</v>
      </c>
      <c r="O67" s="4">
        <v>26317.389999997802</v>
      </c>
      <c r="P67" s="4">
        <v>33822.48000000976</v>
      </c>
      <c r="Q67" s="4">
        <v>6005.4500000015832</v>
      </c>
      <c r="R67" s="4">
        <v>7471.0099999904633</v>
      </c>
      <c r="S67" s="4">
        <v>5541.3399999979883</v>
      </c>
      <c r="T67" s="4">
        <v>7417.7800000119023</v>
      </c>
      <c r="U67" s="4">
        <v>11126.139999987558</v>
      </c>
      <c r="V67" s="4">
        <v>3124.9599999990314</v>
      </c>
      <c r="W67" s="4">
        <v>13713.360000013374</v>
      </c>
      <c r="X67" s="4">
        <v>7600.0699999933131</v>
      </c>
      <c r="Y67" s="4">
        <v>4369.2500000065193</v>
      </c>
      <c r="Z67" s="4">
        <v>1646.0200000070035</v>
      </c>
      <c r="AA67" s="4">
        <v>23362.919999985956</v>
      </c>
      <c r="AB67" s="4">
        <v>4680.5199999846518</v>
      </c>
      <c r="AC67" s="4">
        <v>6628.0300000254065</v>
      </c>
      <c r="AD67" s="4">
        <v>279.13999997731298</v>
      </c>
      <c r="AE67" s="4">
        <v>1344.6100000143051</v>
      </c>
      <c r="AF67" s="4">
        <v>2085.2200000025332</v>
      </c>
      <c r="AG67" s="4">
        <v>1977.7399999918416</v>
      </c>
      <c r="AH67" s="4">
        <v>6579.4400000199676</v>
      </c>
      <c r="AI67" s="4">
        <v>15405.869999986142</v>
      </c>
      <c r="AJ67" s="4">
        <v>16211.019999992102</v>
      </c>
      <c r="AK67" s="4">
        <v>-6792</v>
      </c>
      <c r="AL67" s="4">
        <v>1906.7</v>
      </c>
      <c r="AM67" s="4">
        <v>4957.310000016354</v>
      </c>
      <c r="AN67" s="4">
        <v>2665.3299999833107</v>
      </c>
      <c r="AO67" s="4">
        <v>8068</v>
      </c>
      <c r="AP67" s="4">
        <v>13262</v>
      </c>
      <c r="AQ67" s="4">
        <v>5426.2400000058115</v>
      </c>
      <c r="AR67" s="4">
        <v>2754.819999977015</v>
      </c>
      <c r="AS67" s="4">
        <v>17741.670000012033</v>
      </c>
      <c r="AT67" s="4">
        <v>11851.389999972656</v>
      </c>
      <c r="AU67" s="4">
        <v>5588.4200000222772</v>
      </c>
    </row>
    <row r="68" spans="1:47" x14ac:dyDescent="0.35">
      <c r="A68" s="16">
        <v>586</v>
      </c>
      <c r="B68" t="s">
        <v>105</v>
      </c>
      <c r="C68" t="s">
        <v>53</v>
      </c>
      <c r="D68" s="4">
        <v>16449.449999990873</v>
      </c>
      <c r="E68" s="4">
        <v>1859.4499999955297</v>
      </c>
      <c r="F68" s="4">
        <v>3834.3800000036135</v>
      </c>
      <c r="G68" s="4">
        <v>4604.1899999971502</v>
      </c>
      <c r="H68" s="4">
        <v>4426.5600000019185</v>
      </c>
      <c r="I68" s="4">
        <v>376.00999999511987</v>
      </c>
      <c r="J68" s="4">
        <v>7197.4900000002235</v>
      </c>
      <c r="K68" s="4">
        <v>8399.4300000006333</v>
      </c>
      <c r="L68" s="4">
        <v>491.50000000372529</v>
      </c>
      <c r="M68" s="4">
        <v>4247.0999999889173</v>
      </c>
      <c r="N68" s="4">
        <v>2531.949999996461</v>
      </c>
      <c r="O68" s="4">
        <v>37180.350000003353</v>
      </c>
      <c r="P68" s="4">
        <v>58547.620000012219</v>
      </c>
      <c r="Q68" s="4">
        <v>1846.2099999845959</v>
      </c>
      <c r="R68" s="4">
        <v>4731.5399999981746</v>
      </c>
      <c r="S68" s="4">
        <v>544.28000000724569</v>
      </c>
      <c r="T68" s="4">
        <v>6277.1000000005588</v>
      </c>
      <c r="U68" s="4">
        <v>1738.5199999934994</v>
      </c>
      <c r="V68" s="4">
        <v>5288.9099999968894</v>
      </c>
      <c r="W68" s="4">
        <v>3355.1600000080653</v>
      </c>
      <c r="X68" s="4">
        <v>1745.7499999990687</v>
      </c>
      <c r="Y68" s="4">
        <v>398.03000000445172</v>
      </c>
      <c r="Z68" s="4">
        <v>1768.7000000025146</v>
      </c>
      <c r="AA68" s="4">
        <v>15896.989999984391</v>
      </c>
      <c r="AB68" s="4">
        <v>12569.520000017248</v>
      </c>
      <c r="AC68" s="4">
        <v>9948.0299999988638</v>
      </c>
      <c r="AD68" s="4">
        <v>17038.069999994244</v>
      </c>
      <c r="AE68" s="4">
        <v>3103.6199999973178</v>
      </c>
      <c r="AF68" s="4">
        <v>3130</v>
      </c>
      <c r="AG68" s="4">
        <v>1574.2500000004657</v>
      </c>
      <c r="AH68" s="4">
        <v>5976.5600000065751</v>
      </c>
      <c r="AI68" s="4">
        <v>7381.5500000016764</v>
      </c>
      <c r="AJ68" s="4">
        <v>-399.72000001510605</v>
      </c>
      <c r="AK68" s="4">
        <v>7474</v>
      </c>
      <c r="AL68" s="4">
        <v>20325.91</v>
      </c>
      <c r="AM68" s="4">
        <v>-1730.8099999921396</v>
      </c>
      <c r="AN68" s="4">
        <v>43305.199999991339</v>
      </c>
      <c r="AO68" s="4">
        <v>5235</v>
      </c>
      <c r="AP68" s="4">
        <v>-39266</v>
      </c>
      <c r="AQ68" s="4">
        <v>877.51999999256805</v>
      </c>
      <c r="AR68" s="4">
        <v>8729.0300000132993</v>
      </c>
      <c r="AS68" s="4">
        <v>7412.6500000152737</v>
      </c>
      <c r="AT68" s="4">
        <v>2856.03000000678</v>
      </c>
      <c r="AU68" s="4">
        <v>18387.560000004247</v>
      </c>
    </row>
    <row r="69" spans="1:47" x14ac:dyDescent="0.35">
      <c r="A69" s="16">
        <v>796</v>
      </c>
      <c r="B69" t="s">
        <v>105</v>
      </c>
      <c r="C69" t="s">
        <v>75</v>
      </c>
      <c r="D69" s="4">
        <v>37618.159999994561</v>
      </c>
      <c r="E69" s="4">
        <v>21559.410000000149</v>
      </c>
      <c r="F69" s="4">
        <v>14339.729999998584</v>
      </c>
      <c r="G69" s="4">
        <v>15755.500000003725</v>
      </c>
      <c r="H69" s="4">
        <v>35656.560000019148</v>
      </c>
      <c r="I69" s="4">
        <v>18008.639999970794</v>
      </c>
      <c r="J69" s="4">
        <v>14080.180000009015</v>
      </c>
      <c r="K69" s="4">
        <v>13679.539999986067</v>
      </c>
      <c r="L69" s="4">
        <v>16569.770000012591</v>
      </c>
      <c r="M69" s="4">
        <v>15928.460000032559</v>
      </c>
      <c r="N69" s="4">
        <v>21976.109999958426</v>
      </c>
      <c r="O69" s="4">
        <v>146198.10000001639</v>
      </c>
      <c r="P69" s="4">
        <v>201170.81999997608</v>
      </c>
      <c r="Q69" s="4">
        <v>29158.569999979809</v>
      </c>
      <c r="R69" s="4">
        <v>45470.00000002794</v>
      </c>
      <c r="S69" s="4">
        <v>14694.219999963418</v>
      </c>
      <c r="T69" s="4">
        <v>31437.310000047088</v>
      </c>
      <c r="U69" s="4">
        <v>17052.959999972954</v>
      </c>
      <c r="V69" s="4">
        <v>24351.029999991879</v>
      </c>
      <c r="W69" s="4">
        <v>35644.210000032559</v>
      </c>
      <c r="X69" s="4">
        <v>23923.209999967366</v>
      </c>
      <c r="Y69" s="4">
        <v>29025.750000029802</v>
      </c>
      <c r="Z69" s="4">
        <v>33459.929999981076</v>
      </c>
      <c r="AA69" s="4">
        <v>61867.710000006482</v>
      </c>
      <c r="AB69" s="4">
        <v>62274.140000000596</v>
      </c>
      <c r="AC69" s="4">
        <v>72795.049999976531</v>
      </c>
      <c r="AD69" s="4">
        <v>26280.930000001565</v>
      </c>
      <c r="AE69" s="4">
        <v>11591.169999994338</v>
      </c>
      <c r="AF69" s="4">
        <v>27093.449999976903</v>
      </c>
      <c r="AG69" s="4">
        <v>14959.319999998435</v>
      </c>
      <c r="AH69" s="4">
        <v>55198.530000004917</v>
      </c>
      <c r="AI69" s="4">
        <v>42357.690000079572</v>
      </c>
      <c r="AJ69" s="4">
        <v>15699.299999881536</v>
      </c>
      <c r="AK69" s="4">
        <v>32268</v>
      </c>
      <c r="AL69" s="4">
        <v>28362.44</v>
      </c>
      <c r="AM69" s="4">
        <v>30104.170000018552</v>
      </c>
      <c r="AN69" s="4">
        <v>68298.690000034869</v>
      </c>
      <c r="AO69" s="4">
        <v>23951</v>
      </c>
      <c r="AP69" s="4">
        <v>65084</v>
      </c>
      <c r="AQ69" s="4">
        <v>12696.359999932349</v>
      </c>
      <c r="AR69" s="4">
        <v>44672.560000089929</v>
      </c>
      <c r="AS69" s="4">
        <v>24590.089999966323</v>
      </c>
      <c r="AT69" s="4">
        <v>30576.389999944717</v>
      </c>
      <c r="AU69" s="4">
        <v>37660.160000033677</v>
      </c>
    </row>
    <row r="70" spans="1:47" x14ac:dyDescent="0.35">
      <c r="A70" s="16">
        <v>793</v>
      </c>
      <c r="B70" t="s">
        <v>105</v>
      </c>
      <c r="C70" t="s">
        <v>74</v>
      </c>
      <c r="D70" s="4">
        <v>452224.21999999881</v>
      </c>
      <c r="E70" s="4">
        <v>102244.74000003934</v>
      </c>
      <c r="F70" s="4">
        <v>131146.06000001729</v>
      </c>
      <c r="G70" s="4">
        <v>109551.31999988854</v>
      </c>
      <c r="H70" s="4">
        <v>190431.2500000149</v>
      </c>
      <c r="I70" s="4">
        <v>255228.31999997795</v>
      </c>
      <c r="J70" s="4">
        <v>139164.19999998808</v>
      </c>
      <c r="K70" s="4">
        <v>153502.13000018895</v>
      </c>
      <c r="L70" s="4">
        <v>121773.54999998212</v>
      </c>
      <c r="M70" s="4">
        <v>152066.44999995828</v>
      </c>
      <c r="N70" s="4">
        <v>228692.66000007093</v>
      </c>
      <c r="O70" s="4">
        <v>601364.88000005484</v>
      </c>
      <c r="P70" s="4">
        <v>739950.89999982715</v>
      </c>
      <c r="Q70" s="4">
        <v>248773.68999986351</v>
      </c>
      <c r="R70" s="4">
        <v>290068.94999986887</v>
      </c>
      <c r="S70" s="4">
        <v>187402.60000067949</v>
      </c>
      <c r="T70" s="4">
        <v>216563.9899995029</v>
      </c>
      <c r="U70" s="4">
        <v>197381.81000028551</v>
      </c>
      <c r="V70" s="4">
        <v>124886.41000011563</v>
      </c>
      <c r="W70" s="4">
        <v>331002.03999985754</v>
      </c>
      <c r="X70" s="4">
        <v>210804.62999972701</v>
      </c>
      <c r="Y70" s="4">
        <v>141673.79000011086</v>
      </c>
      <c r="Z70" s="4">
        <v>144953.44000038505</v>
      </c>
      <c r="AA70" s="4">
        <v>426375.17999987304</v>
      </c>
      <c r="AB70" s="4">
        <v>353766.19999994338</v>
      </c>
      <c r="AC70" s="4">
        <v>456086.95999976993</v>
      </c>
      <c r="AD70" s="4">
        <v>258366.36000005901</v>
      </c>
      <c r="AE70" s="4">
        <v>152102.74000039697</v>
      </c>
      <c r="AF70" s="4">
        <v>197610.29999981821</v>
      </c>
      <c r="AG70" s="4">
        <v>129081.82000020146</v>
      </c>
      <c r="AH70" s="4">
        <v>338972.96000008285</v>
      </c>
      <c r="AI70" s="4">
        <v>329907.63000002503</v>
      </c>
      <c r="AJ70" s="4">
        <v>176527.06999970973</v>
      </c>
      <c r="AK70" s="4">
        <v>137272</v>
      </c>
      <c r="AL70" s="4">
        <v>465282.67</v>
      </c>
      <c r="AM70" s="4">
        <v>201196.78000001609</v>
      </c>
      <c r="AN70" s="4">
        <v>198728.16999997199</v>
      </c>
      <c r="AO70" s="4">
        <v>82364</v>
      </c>
      <c r="AP70" s="4">
        <v>312294</v>
      </c>
      <c r="AQ70" s="4">
        <v>173453.42000083625</v>
      </c>
      <c r="AR70" s="4">
        <v>109848.00999939442</v>
      </c>
      <c r="AS70" s="4">
        <v>116461.25000062585</v>
      </c>
      <c r="AT70" s="4">
        <v>155837.76999974251</v>
      </c>
      <c r="AU70" s="4">
        <v>163033.24999991059</v>
      </c>
    </row>
    <row r="71" spans="1:47" x14ac:dyDescent="0.35">
      <c r="A71" s="16">
        <v>557</v>
      </c>
      <c r="B71" t="s">
        <v>106</v>
      </c>
      <c r="C71" t="s">
        <v>52</v>
      </c>
      <c r="D71" s="4">
        <v>56783.499999992549</v>
      </c>
      <c r="E71" s="4">
        <v>3206.6299999980256</v>
      </c>
      <c r="F71" s="4">
        <v>12751.020000003278</v>
      </c>
      <c r="G71" s="4">
        <v>8666.9199999915436</v>
      </c>
      <c r="H71" s="4">
        <v>17587.060000006109</v>
      </c>
      <c r="I71" s="4">
        <v>6109.9599999999627</v>
      </c>
      <c r="J71" s="4">
        <v>2722.3900000015274</v>
      </c>
      <c r="K71" s="4">
        <v>10929.119999992661</v>
      </c>
      <c r="L71" s="4">
        <v>29583.600000005215</v>
      </c>
      <c r="M71" s="4">
        <v>8894.4900000123307</v>
      </c>
      <c r="N71" s="4">
        <v>5973.0599999865517</v>
      </c>
      <c r="O71" s="4">
        <v>23444.400000007823</v>
      </c>
      <c r="P71" s="4">
        <v>178856.58999999426</v>
      </c>
      <c r="Q71" s="4">
        <v>14252.889999995939</v>
      </c>
      <c r="R71" s="4">
        <v>17036.360000012442</v>
      </c>
      <c r="S71" s="4">
        <v>9070.8199999937788</v>
      </c>
      <c r="T71" s="4">
        <v>6821.5299999956042</v>
      </c>
      <c r="U71" s="4">
        <v>33527.179999988526</v>
      </c>
      <c r="V71" s="4">
        <v>14482.700000013225</v>
      </c>
      <c r="W71" s="4">
        <v>12976.940000005998</v>
      </c>
      <c r="X71" s="4">
        <v>34290.059999990277</v>
      </c>
      <c r="Y71" s="4">
        <v>10101.870000007562</v>
      </c>
      <c r="Z71" s="4">
        <v>7640.7399999890476</v>
      </c>
      <c r="AA71" s="4">
        <v>44077.599999996834</v>
      </c>
      <c r="AB71" s="4">
        <v>12849.26000003051</v>
      </c>
      <c r="AC71" s="4">
        <v>27207.799999988638</v>
      </c>
      <c r="AD71" s="4">
        <v>8199.260000010021</v>
      </c>
      <c r="AE71" s="4">
        <v>7588.2599999904633</v>
      </c>
      <c r="AF71" s="4">
        <v>12532.950000013225</v>
      </c>
      <c r="AG71" s="4">
        <v>6359.5400000065565</v>
      </c>
      <c r="AH71" s="4">
        <v>16148.699999989942</v>
      </c>
      <c r="AI71" s="4">
        <v>16171.999999976717</v>
      </c>
      <c r="AJ71" s="4">
        <v>11594.700000017881</v>
      </c>
      <c r="AK71" s="4">
        <v>22331</v>
      </c>
      <c r="AL71" s="4">
        <v>9954.52</v>
      </c>
      <c r="AM71" s="4">
        <v>52098.00999998115</v>
      </c>
      <c r="AN71" s="4">
        <v>1705.1900000032037</v>
      </c>
      <c r="AO71" s="4">
        <v>9257</v>
      </c>
      <c r="AP71" s="4">
        <v>45366</v>
      </c>
      <c r="AQ71" s="4">
        <v>7721.3699999796227</v>
      </c>
      <c r="AR71" s="4">
        <v>7281.2600000184029</v>
      </c>
      <c r="AS71" s="4">
        <v>12186.340000003576</v>
      </c>
      <c r="AT71" s="4">
        <v>20055.849999996834</v>
      </c>
      <c r="AU71" s="4">
        <v>4941.1300000129268</v>
      </c>
    </row>
    <row r="72" spans="1:47" x14ac:dyDescent="0.35">
      <c r="A72" s="16">
        <v>824</v>
      </c>
      <c r="B72" t="s">
        <v>106</v>
      </c>
      <c r="C72" t="s">
        <v>77</v>
      </c>
      <c r="D72" s="4">
        <v>16440.809999987017</v>
      </c>
      <c r="E72" s="4">
        <v>4423.5200000023469</v>
      </c>
      <c r="F72" s="4">
        <v>5576.1899999957532</v>
      </c>
      <c r="G72" s="4">
        <v>4597.6100000054576</v>
      </c>
      <c r="H72" s="4">
        <v>5144.0799999977462</v>
      </c>
      <c r="I72" s="4">
        <v>6413.7700000000186</v>
      </c>
      <c r="J72" s="4">
        <v>8573.9100000038743</v>
      </c>
      <c r="K72" s="4">
        <v>3590.8299999963492</v>
      </c>
      <c r="L72" s="4">
        <v>1810.6499999933876</v>
      </c>
      <c r="M72" s="4">
        <v>6089.0100000058301</v>
      </c>
      <c r="N72" s="4">
        <v>11365.240000011865</v>
      </c>
      <c r="O72" s="4">
        <v>31415.879999998026</v>
      </c>
      <c r="P72" s="4">
        <v>56575.259999995586</v>
      </c>
      <c r="Q72" s="4">
        <v>4354.1699999980628</v>
      </c>
      <c r="R72" s="4">
        <v>5259.6599999936298</v>
      </c>
      <c r="S72" s="4">
        <v>8521.8500000094064</v>
      </c>
      <c r="T72" s="4">
        <v>1166.1399999978021</v>
      </c>
      <c r="U72" s="4">
        <v>22154.249999987893</v>
      </c>
      <c r="V72" s="4">
        <v>16029.650000005029</v>
      </c>
      <c r="W72" s="4">
        <v>14228.200000007637</v>
      </c>
      <c r="X72" s="4">
        <v>37984.599999991711</v>
      </c>
      <c r="Y72" s="4">
        <v>13083.720000008587</v>
      </c>
      <c r="Z72" s="4">
        <v>266.42999998945743</v>
      </c>
      <c r="AA72" s="4">
        <v>3241.9300000146031</v>
      </c>
      <c r="AB72" s="4">
        <v>43899.889999999199</v>
      </c>
      <c r="AC72" s="4">
        <v>4335.3599999779835</v>
      </c>
      <c r="AD72" s="4">
        <v>18377.700000012759</v>
      </c>
      <c r="AE72" s="4">
        <v>10694.909999991767</v>
      </c>
      <c r="AF72" s="4">
        <v>8889.4000000301749</v>
      </c>
      <c r="AG72" s="4">
        <v>5768.889999971725</v>
      </c>
      <c r="AH72" s="4">
        <v>1854.9600000046194</v>
      </c>
      <c r="AI72" s="4">
        <v>15893.459999999963</v>
      </c>
      <c r="AJ72" s="4">
        <v>9361.7800000114366</v>
      </c>
      <c r="AK72" s="4">
        <v>3454</v>
      </c>
      <c r="AL72" s="4">
        <v>16178.27</v>
      </c>
      <c r="AM72" s="4">
        <v>18345.890000004321</v>
      </c>
      <c r="AN72" s="4">
        <v>53303.44000000041</v>
      </c>
      <c r="AO72" s="4">
        <v>4454</v>
      </c>
      <c r="AP72" s="4">
        <v>11653</v>
      </c>
      <c r="AQ72" s="4">
        <v>11525.050000001676</v>
      </c>
      <c r="AR72" s="4">
        <v>-4014.7400000020862</v>
      </c>
      <c r="AS72" s="4">
        <v>6639.8600000124425</v>
      </c>
      <c r="AT72" s="4">
        <v>327.78999999817461</v>
      </c>
      <c r="AU72" s="4">
        <v>49279.069999991916</v>
      </c>
    </row>
    <row r="73" spans="1:47" x14ac:dyDescent="0.35">
      <c r="A73" s="17">
        <v>857</v>
      </c>
      <c r="B73" t="s">
        <v>106</v>
      </c>
      <c r="C73" t="s">
        <v>79</v>
      </c>
      <c r="D73" s="4">
        <v>119739.63000000827</v>
      </c>
      <c r="E73" s="4">
        <v>13752.220000008121</v>
      </c>
      <c r="F73" s="4">
        <v>34068.479999990202</v>
      </c>
      <c r="G73" s="4">
        <v>42046.670000014827</v>
      </c>
      <c r="H73" s="4">
        <v>24398.369999983348</v>
      </c>
      <c r="I73" s="4">
        <v>-2486.8799999859184</v>
      </c>
      <c r="J73" s="4">
        <v>51822.25000001397</v>
      </c>
      <c r="K73" s="4">
        <v>59122.079999984242</v>
      </c>
      <c r="L73" s="4">
        <v>36367.870000006631</v>
      </c>
      <c r="M73" s="4">
        <v>10763.729999979958</v>
      </c>
      <c r="N73" s="4">
        <v>30495.789999991655</v>
      </c>
      <c r="O73" s="4">
        <v>65265.620000014082</v>
      </c>
      <c r="P73" s="4">
        <v>105300.85000000335</v>
      </c>
      <c r="Q73" s="4">
        <v>26463.409999976866</v>
      </c>
      <c r="R73" s="4">
        <v>15765.790000050329</v>
      </c>
      <c r="S73" s="4">
        <v>3719.2099999720231</v>
      </c>
      <c r="T73" s="4">
        <v>16077.489999999292</v>
      </c>
      <c r="U73" s="4">
        <v>27844.73999999091</v>
      </c>
      <c r="V73" s="4">
        <v>24281.570000007749</v>
      </c>
      <c r="W73" s="4">
        <v>29509.269999986514</v>
      </c>
      <c r="X73" s="4">
        <v>18841.330000000075</v>
      </c>
      <c r="Y73" s="4">
        <v>45564.709999994375</v>
      </c>
      <c r="Z73" s="4">
        <v>23116.999999979511</v>
      </c>
      <c r="AA73" s="4">
        <v>115757.60000002757</v>
      </c>
      <c r="AB73" s="4">
        <v>59976.209999999031</v>
      </c>
      <c r="AC73" s="4">
        <v>27706.410000023432</v>
      </c>
      <c r="AD73" s="4">
        <v>25903.05000000447</v>
      </c>
      <c r="AE73" s="4">
        <v>13868.76000000909</v>
      </c>
      <c r="AF73" s="4">
        <v>11369.490000039339</v>
      </c>
      <c r="AG73" s="4">
        <v>17273.929999953136</v>
      </c>
      <c r="AH73" s="4">
        <v>22058.930000031367</v>
      </c>
      <c r="AI73" s="4">
        <v>22856.710000004619</v>
      </c>
      <c r="AJ73" s="4">
        <v>13174.499999986961</v>
      </c>
      <c r="AK73" s="4">
        <v>12307</v>
      </c>
      <c r="AL73" s="4">
        <v>32304.62</v>
      </c>
      <c r="AM73" s="4">
        <v>36390.289999937639</v>
      </c>
      <c r="AN73" s="4">
        <v>43898.510000053793</v>
      </c>
      <c r="AO73" s="4">
        <v>5098</v>
      </c>
      <c r="AP73" s="4">
        <v>77842</v>
      </c>
      <c r="AQ73" s="4">
        <v>29067.88999998197</v>
      </c>
      <c r="AR73" s="4">
        <v>34833.880000032485</v>
      </c>
      <c r="AS73" s="4">
        <v>24250.450000006706</v>
      </c>
      <c r="AT73" s="4">
        <v>60338.269999979064</v>
      </c>
      <c r="AU73" s="4">
        <v>9212.8799999654293</v>
      </c>
    </row>
    <row r="74" spans="1:47" x14ac:dyDescent="0.35">
      <c r="A74" s="16">
        <v>480</v>
      </c>
      <c r="B74" t="s">
        <v>107</v>
      </c>
      <c r="C74" t="s">
        <v>46</v>
      </c>
      <c r="D74" s="4">
        <v>57145.430000000633</v>
      </c>
      <c r="E74" s="4">
        <v>983.23000000044703</v>
      </c>
      <c r="F74" s="4">
        <v>10340.199999999255</v>
      </c>
      <c r="G74" s="4">
        <v>11598.10000000149</v>
      </c>
      <c r="H74" s="4">
        <v>4283.8700000043027</v>
      </c>
      <c r="I74" s="4">
        <v>4110.3399999905378</v>
      </c>
      <c r="J74" s="4">
        <v>1629.6799999978393</v>
      </c>
      <c r="K74" s="4">
        <v>10344.480000005104</v>
      </c>
      <c r="L74" s="4">
        <v>29174.069999998435</v>
      </c>
      <c r="M74" s="4">
        <v>3756.7000000029802</v>
      </c>
      <c r="N74" s="4">
        <v>12942.160000002943</v>
      </c>
      <c r="O74" s="4">
        <v>90675.029999996535</v>
      </c>
      <c r="P74" s="4">
        <v>72096.530000008177</v>
      </c>
      <c r="Q74" s="4">
        <v>8446.1799999880604</v>
      </c>
      <c r="R74" s="4">
        <v>23314.220000006258</v>
      </c>
      <c r="S74" s="4">
        <v>-16511.709999994375</v>
      </c>
      <c r="T74" s="4">
        <v>6843.869999983348</v>
      </c>
      <c r="U74" s="4">
        <v>14560.300000008196</v>
      </c>
      <c r="V74" s="4">
        <v>3899.2199999922886</v>
      </c>
      <c r="W74" s="4">
        <v>5539.8000000016764</v>
      </c>
      <c r="X74" s="4">
        <v>10291.669999987818</v>
      </c>
      <c r="Y74" s="4">
        <v>72036.230000028387</v>
      </c>
      <c r="Z74" s="4">
        <v>39713.460000002757</v>
      </c>
      <c r="AA74" s="4">
        <v>11801.839999983087</v>
      </c>
      <c r="AB74" s="4">
        <v>16207.210000007413</v>
      </c>
      <c r="AC74" s="4">
        <v>11155.27000001166</v>
      </c>
      <c r="AD74" s="4">
        <v>6136.7899999804795</v>
      </c>
      <c r="AE74" s="4">
        <v>4209.4800000051036</v>
      </c>
      <c r="AF74" s="4">
        <v>52031.680000016466</v>
      </c>
      <c r="AG74" s="4">
        <v>12063.969999999739</v>
      </c>
      <c r="AH74" s="4">
        <v>14195.979999996722</v>
      </c>
      <c r="AI74" s="4">
        <v>44329.519999994896</v>
      </c>
      <c r="AJ74" s="4">
        <v>10719.940000013448</v>
      </c>
      <c r="AK74" s="4">
        <v>12836</v>
      </c>
      <c r="AL74" s="4">
        <v>13078.6</v>
      </c>
      <c r="AM74" s="4">
        <v>27007.3799999943</v>
      </c>
      <c r="AN74" s="4">
        <v>20319.470000009052</v>
      </c>
      <c r="AO74" s="4">
        <v>8135</v>
      </c>
      <c r="AP74" s="4">
        <v>42621</v>
      </c>
      <c r="AQ74" s="4">
        <v>26509.320000026375</v>
      </c>
      <c r="AR74" s="4">
        <v>47149.699999992736</v>
      </c>
      <c r="AS74" s="4">
        <v>23330.240000017919</v>
      </c>
      <c r="AT74" s="4">
        <v>71153.159999994561</v>
      </c>
      <c r="AU74" s="4">
        <v>19536.859999990091</v>
      </c>
    </row>
    <row r="75" spans="1:47" x14ac:dyDescent="0.35">
      <c r="A75" s="16">
        <v>615</v>
      </c>
      <c r="B75" t="s">
        <v>107</v>
      </c>
      <c r="C75" t="s">
        <v>55</v>
      </c>
      <c r="D75" s="4">
        <v>37787.239999994636</v>
      </c>
      <c r="E75" s="4">
        <v>5883.3799999989569</v>
      </c>
      <c r="F75" s="4">
        <v>14960.729999992996</v>
      </c>
      <c r="G75" s="4">
        <v>10255.100000007078</v>
      </c>
      <c r="H75" s="4">
        <v>7022.7300000051036</v>
      </c>
      <c r="I75" s="4">
        <v>34877.639999998733</v>
      </c>
      <c r="J75" s="4">
        <v>20563.430000007153</v>
      </c>
      <c r="K75" s="4">
        <v>5463.489999987185</v>
      </c>
      <c r="L75" s="4">
        <v>9764.5400000065565</v>
      </c>
      <c r="M75" s="4">
        <v>23080.810000002384</v>
      </c>
      <c r="N75" s="4">
        <v>25177.289999996312</v>
      </c>
      <c r="O75" s="4">
        <v>105145.73000000697</v>
      </c>
      <c r="P75" s="4">
        <v>106703.1499999892</v>
      </c>
      <c r="Q75" s="4">
        <v>23239.559999988414</v>
      </c>
      <c r="R75" s="4">
        <v>8085.9499999973923</v>
      </c>
      <c r="S75" s="4">
        <v>30386.430000010878</v>
      </c>
      <c r="T75" s="4">
        <v>5654.6200000103563</v>
      </c>
      <c r="U75" s="4">
        <v>25597.519999991171</v>
      </c>
      <c r="V75" s="4">
        <v>23141.660000008531</v>
      </c>
      <c r="W75" s="4">
        <v>26838.390000015497</v>
      </c>
      <c r="X75" s="4">
        <v>18218.570000002161</v>
      </c>
      <c r="Y75" s="4">
        <v>40205.849999995902</v>
      </c>
      <c r="Z75" s="4">
        <v>15858.630000006407</v>
      </c>
      <c r="AA75" s="4">
        <v>30553.759999984875</v>
      </c>
      <c r="AB75" s="4">
        <v>89596.199999985285</v>
      </c>
      <c r="AC75" s="4">
        <v>4621.49000001885</v>
      </c>
      <c r="AD75" s="4">
        <v>10549.479999985546</v>
      </c>
      <c r="AE75" s="4">
        <v>6894.7500000223517</v>
      </c>
      <c r="AF75" s="4">
        <v>19210.859999981709</v>
      </c>
      <c r="AG75" s="4">
        <v>15644.910000002943</v>
      </c>
      <c r="AH75" s="4">
        <v>16953.63000000082</v>
      </c>
      <c r="AI75" s="4">
        <v>12538.840000000782</v>
      </c>
      <c r="AJ75" s="4">
        <v>14965.679999996908</v>
      </c>
      <c r="AK75" s="4">
        <v>10225</v>
      </c>
      <c r="AL75" s="4">
        <v>10761.16</v>
      </c>
      <c r="AM75" s="4">
        <v>20818.91999998875</v>
      </c>
      <c r="AN75" s="4">
        <v>31.150000005960464</v>
      </c>
      <c r="AO75" s="4">
        <v>8484</v>
      </c>
      <c r="AP75" s="4">
        <v>38320</v>
      </c>
      <c r="AQ75" s="4">
        <v>29269.149999965914</v>
      </c>
      <c r="AR75" s="4">
        <v>173.45000004209578</v>
      </c>
      <c r="AS75" s="4">
        <v>-35236.330000034533</v>
      </c>
      <c r="AT75" s="4">
        <v>31218.500000029802</v>
      </c>
      <c r="AU75" s="4">
        <v>2350.2999999923632</v>
      </c>
    </row>
    <row r="76" spans="1:47" x14ac:dyDescent="0.35">
      <c r="A76" s="16">
        <v>899</v>
      </c>
      <c r="B76" t="s">
        <v>107</v>
      </c>
      <c r="C76" t="s">
        <v>82</v>
      </c>
      <c r="D76" s="4">
        <v>50895.980000001378</v>
      </c>
      <c r="E76" s="4">
        <v>6702.4899999964982</v>
      </c>
      <c r="F76" s="4">
        <v>27373.610000001267</v>
      </c>
      <c r="G76" s="4">
        <v>28700.319999992847</v>
      </c>
      <c r="H76" s="4">
        <v>36618.910000009462</v>
      </c>
      <c r="I76" s="4">
        <v>41683.390000004321</v>
      </c>
      <c r="J76" s="4">
        <v>20439.240000013262</v>
      </c>
      <c r="K76" s="4">
        <v>30840.569999963045</v>
      </c>
      <c r="L76" s="4">
        <v>43433.99000001885</v>
      </c>
      <c r="M76" s="4">
        <v>22814.16000001505</v>
      </c>
      <c r="N76" s="4">
        <v>27265.819999983534</v>
      </c>
      <c r="O76" s="4">
        <v>111640.83999998309</v>
      </c>
      <c r="P76" s="4">
        <v>158975.84000001475</v>
      </c>
      <c r="Q76" s="4">
        <v>22382.570000059903</v>
      </c>
      <c r="R76" s="4">
        <v>26262.53999995254</v>
      </c>
      <c r="S76" s="4">
        <v>26997.230000030249</v>
      </c>
      <c r="T76" s="4">
        <v>28244.959999978542</v>
      </c>
      <c r="U76" s="4">
        <v>28046.40999997966</v>
      </c>
      <c r="V76" s="4">
        <v>4608.7900000046939</v>
      </c>
      <c r="W76" s="4">
        <v>34726.060000037774</v>
      </c>
      <c r="X76" s="4">
        <v>44722.509999997914</v>
      </c>
      <c r="Y76" s="4">
        <v>14175.489999948069</v>
      </c>
      <c r="Z76" s="4">
        <v>21681.500000052154</v>
      </c>
      <c r="AA76" s="4">
        <v>36749.869999954477</v>
      </c>
      <c r="AB76" s="4">
        <v>71892.660000020638</v>
      </c>
      <c r="AC76" s="4">
        <v>20604.849999954924</v>
      </c>
      <c r="AD76" s="4">
        <v>21089.060000004247</v>
      </c>
      <c r="AE76" s="4">
        <v>17199.280000010505</v>
      </c>
      <c r="AF76" s="4">
        <v>12755.609999993816</v>
      </c>
      <c r="AG76" s="4">
        <v>33935.009999975562</v>
      </c>
      <c r="AH76" s="4">
        <v>42509.5700000301</v>
      </c>
      <c r="AI76" s="4">
        <v>44890.269999969751</v>
      </c>
      <c r="AJ76" s="4">
        <v>46002.600000038743</v>
      </c>
      <c r="AK76" s="4">
        <v>40075</v>
      </c>
      <c r="AL76" s="4">
        <v>56917.46</v>
      </c>
      <c r="AM76" s="4">
        <v>29582.04999996908</v>
      </c>
      <c r="AN76" s="4">
        <v>47097.509999988601</v>
      </c>
      <c r="AO76" s="4">
        <v>22797</v>
      </c>
      <c r="AP76" s="4">
        <v>33892</v>
      </c>
      <c r="AQ76" s="4">
        <v>39139.259999936447</v>
      </c>
      <c r="AR76" s="4">
        <v>38310.650000017136</v>
      </c>
      <c r="AS76" s="4">
        <v>12302.620000012219</v>
      </c>
      <c r="AT76" s="4">
        <v>17266.129999976605</v>
      </c>
      <c r="AU76" s="4">
        <v>59249.850000014529</v>
      </c>
    </row>
    <row r="77" spans="1:47" x14ac:dyDescent="0.35">
      <c r="A77" s="16">
        <v>897</v>
      </c>
      <c r="B77" t="s">
        <v>107</v>
      </c>
      <c r="C77" t="s">
        <v>81</v>
      </c>
      <c r="D77" s="4">
        <v>67089.489999994636</v>
      </c>
      <c r="E77" s="4">
        <v>7505.6200000103563</v>
      </c>
      <c r="F77" s="4">
        <v>28599.429999999702</v>
      </c>
      <c r="G77" s="4">
        <v>20407.589999988675</v>
      </c>
      <c r="H77" s="4">
        <v>17990.470000000671</v>
      </c>
      <c r="I77" s="4">
        <v>24901.299999987707</v>
      </c>
      <c r="J77" s="4">
        <v>53552.459999999031</v>
      </c>
      <c r="K77" s="4">
        <v>18542.480000033975</v>
      </c>
      <c r="L77" s="4">
        <v>22429.179999962449</v>
      </c>
      <c r="M77" s="4">
        <v>13404.500000007451</v>
      </c>
      <c r="N77" s="4">
        <v>16668.290000028908</v>
      </c>
      <c r="O77" s="4">
        <v>121585.93999997899</v>
      </c>
      <c r="P77" s="4">
        <v>69888.909999946132</v>
      </c>
      <c r="Q77" s="4">
        <v>49426.270000077784</v>
      </c>
      <c r="R77" s="4">
        <v>12373.14999999851</v>
      </c>
      <c r="S77" s="4">
        <v>18169.780000019819</v>
      </c>
      <c r="T77" s="4">
        <v>28991.609999908134</v>
      </c>
      <c r="U77" s="4">
        <v>24117.88000000082</v>
      </c>
      <c r="V77" s="4">
        <v>11191.640000000596</v>
      </c>
      <c r="W77" s="4">
        <v>58377.940000027418</v>
      </c>
      <c r="X77" s="4">
        <v>19420.349999982864</v>
      </c>
      <c r="Y77" s="4">
        <v>24998.879999984056</v>
      </c>
      <c r="Z77" s="4">
        <v>31761.990000013262</v>
      </c>
      <c r="AA77" s="4">
        <v>45759.829999988899</v>
      </c>
      <c r="AB77" s="4">
        <v>54687.289999995381</v>
      </c>
      <c r="AC77" s="4">
        <v>36948.219999974594</v>
      </c>
      <c r="AD77" s="4">
        <v>53405.240000067279</v>
      </c>
      <c r="AE77" s="4">
        <v>15047.619999986142</v>
      </c>
      <c r="AF77" s="4">
        <v>23949.759999986738</v>
      </c>
      <c r="AG77" s="4">
        <v>26095.129999982193</v>
      </c>
      <c r="AH77" s="4">
        <v>23129.170000057667</v>
      </c>
      <c r="AI77" s="4">
        <v>39742.660000029951</v>
      </c>
      <c r="AJ77" s="4">
        <v>30115.769999986514</v>
      </c>
      <c r="AK77" s="4">
        <v>41916</v>
      </c>
      <c r="AL77" s="4">
        <v>30075.9</v>
      </c>
      <c r="AM77" s="4">
        <v>78490.160000002012</v>
      </c>
      <c r="AN77" s="4">
        <v>53493.839999966323</v>
      </c>
      <c r="AO77" s="4">
        <v>12692</v>
      </c>
      <c r="AP77" s="4">
        <v>38244</v>
      </c>
      <c r="AQ77" s="4">
        <v>56000.010000061244</v>
      </c>
      <c r="AR77" s="4">
        <v>30998.809999961406</v>
      </c>
      <c r="AS77" s="4">
        <v>23110.260000074282</v>
      </c>
      <c r="AT77" s="4">
        <v>6953.0600000042468</v>
      </c>
      <c r="AU77" s="4">
        <v>79228.039999928325</v>
      </c>
    </row>
    <row r="78" spans="1:47" x14ac:dyDescent="0.35">
      <c r="A78" s="17">
        <v>145</v>
      </c>
      <c r="B78" t="s">
        <v>108</v>
      </c>
      <c r="C78" t="s">
        <v>15</v>
      </c>
      <c r="D78" s="4">
        <v>11994.499999995343</v>
      </c>
      <c r="E78" s="4">
        <v>7711.1300000026822</v>
      </c>
      <c r="F78" s="4">
        <v>-527.11999999685213</v>
      </c>
      <c r="G78" s="4">
        <v>3711.0399999930523</v>
      </c>
      <c r="H78" s="4">
        <v>11843.250000004191</v>
      </c>
      <c r="I78" s="4">
        <v>1041.789999996312</v>
      </c>
      <c r="J78" s="4">
        <v>7837.5000000009313</v>
      </c>
      <c r="K78" s="4">
        <v>-5435.6600000048056</v>
      </c>
      <c r="L78" s="4">
        <v>6706.6200000033714</v>
      </c>
      <c r="M78" s="4">
        <v>5522.6299999994226</v>
      </c>
      <c r="N78" s="4">
        <v>8798.4799999999814</v>
      </c>
      <c r="O78" s="4">
        <v>13721.020000004675</v>
      </c>
      <c r="P78" s="4">
        <v>63625.449999996461</v>
      </c>
      <c r="Q78" s="4">
        <v>2036.1800000020303</v>
      </c>
      <c r="R78" s="4">
        <v>4950.7900000051595</v>
      </c>
      <c r="S78" s="4">
        <v>5058.6600000010803</v>
      </c>
      <c r="T78" s="4">
        <v>8487.7999999984168</v>
      </c>
      <c r="U78" s="4">
        <v>3799.8599999998696</v>
      </c>
      <c r="V78" s="4">
        <v>6403.0499999960884</v>
      </c>
      <c r="W78" s="4">
        <v>8427.8600000082515</v>
      </c>
      <c r="X78" s="4">
        <v>18001.929999990854</v>
      </c>
      <c r="Y78" s="4">
        <v>1228.2700000097975</v>
      </c>
      <c r="Z78" s="4">
        <v>-14924.790000011679</v>
      </c>
      <c r="AA78" s="4">
        <v>725.00000000186265</v>
      </c>
      <c r="AB78" s="4">
        <v>2802.3700000075623</v>
      </c>
      <c r="AC78" s="4">
        <v>8625.4199999980628</v>
      </c>
      <c r="AD78" s="4">
        <v>8324.500000001397</v>
      </c>
      <c r="AE78" s="4">
        <v>2838.5000000083819</v>
      </c>
      <c r="AF78" s="4">
        <v>6418.5499999970198</v>
      </c>
      <c r="AG78" s="4">
        <v>13133.490000003949</v>
      </c>
      <c r="AH78" s="4">
        <v>6229.9799999892712</v>
      </c>
      <c r="AI78" s="4">
        <v>2432.4400000092573</v>
      </c>
      <c r="AJ78" s="4">
        <v>4943.0799999972805</v>
      </c>
      <c r="AK78" s="4">
        <v>23769</v>
      </c>
      <c r="AL78" s="4">
        <v>9073.93</v>
      </c>
      <c r="AM78" s="4">
        <v>11502.429999999236</v>
      </c>
      <c r="AN78" s="4">
        <v>3623.8200000082143</v>
      </c>
      <c r="AO78" s="4">
        <v>5116</v>
      </c>
      <c r="AP78" s="4">
        <v>7974</v>
      </c>
      <c r="AQ78" s="4">
        <v>2994.949999993667</v>
      </c>
      <c r="AR78" s="4">
        <v>2132.060000014957</v>
      </c>
      <c r="AS78" s="4">
        <v>4284.6499999710359</v>
      </c>
      <c r="AT78" s="4">
        <v>15713.820000004489</v>
      </c>
      <c r="AU78" s="4">
        <v>12254.350000019651</v>
      </c>
    </row>
    <row r="79" spans="1:47" x14ac:dyDescent="0.35">
      <c r="A79" s="16">
        <v>698</v>
      </c>
      <c r="B79" t="s">
        <v>108</v>
      </c>
      <c r="C79" t="s">
        <v>65</v>
      </c>
      <c r="D79" s="4">
        <v>14898.960000014864</v>
      </c>
      <c r="E79" s="4">
        <v>861.04999999748543</v>
      </c>
      <c r="F79" s="4">
        <v>2064.9500000076368</v>
      </c>
      <c r="G79" s="4">
        <v>1819.3999999989755</v>
      </c>
      <c r="H79" s="4">
        <v>4010.019999995362</v>
      </c>
      <c r="I79" s="4">
        <v>6630.3300000014715</v>
      </c>
      <c r="J79" s="4">
        <v>8955.7199999992736</v>
      </c>
      <c r="K79" s="4">
        <v>3126.8000000007451</v>
      </c>
      <c r="L79" s="4">
        <v>20249.779999994207</v>
      </c>
      <c r="M79" s="4">
        <v>16818.700000002515</v>
      </c>
      <c r="N79" s="4">
        <v>4889.5600000107661</v>
      </c>
      <c r="O79" s="4">
        <v>53395.889999989886</v>
      </c>
      <c r="P79" s="4">
        <v>107321.81000000192</v>
      </c>
      <c r="Q79" s="4">
        <v>2579.7499999883585</v>
      </c>
      <c r="R79" s="4">
        <v>16021.870000000112</v>
      </c>
      <c r="S79" s="4">
        <v>-20238.719999999274</v>
      </c>
      <c r="T79" s="4">
        <v>11241.530000008643</v>
      </c>
      <c r="U79" s="4">
        <v>4466.6399999991991</v>
      </c>
      <c r="V79" s="4">
        <v>3871.4199999980628</v>
      </c>
      <c r="W79" s="4">
        <v>17456.310000001453</v>
      </c>
      <c r="X79" s="4">
        <v>3124.3900000066496</v>
      </c>
      <c r="Y79" s="4">
        <v>4171.9499999866821</v>
      </c>
      <c r="Z79" s="4">
        <v>7528.2700000037439</v>
      </c>
      <c r="AA79" s="4">
        <v>4290.7399999988265</v>
      </c>
      <c r="AB79" s="4">
        <v>5601.1000000080094</v>
      </c>
      <c r="AC79" s="4">
        <v>13391.159999998752</v>
      </c>
      <c r="AD79" s="4">
        <v>6958.3500000028871</v>
      </c>
      <c r="AE79" s="4">
        <v>420.00000000977889</v>
      </c>
      <c r="AF79" s="4">
        <v>4138.6899999841116</v>
      </c>
      <c r="AG79" s="4">
        <v>-2312.6400000001304</v>
      </c>
      <c r="AH79" s="4">
        <v>724.77000000094995</v>
      </c>
      <c r="AI79" s="4">
        <v>8393.0900000086986</v>
      </c>
      <c r="AJ79" s="4">
        <v>-363.53000001376495</v>
      </c>
      <c r="AK79" s="4">
        <v>11646</v>
      </c>
      <c r="AL79" s="4">
        <v>3728.03</v>
      </c>
      <c r="AM79" s="4">
        <v>9154.5400000079535</v>
      </c>
      <c r="AN79" s="4">
        <v>4970.6399999991991</v>
      </c>
      <c r="AO79" s="4">
        <v>0</v>
      </c>
      <c r="AP79" s="4">
        <v>10147</v>
      </c>
      <c r="AQ79" s="4">
        <v>-1161.5200000223704</v>
      </c>
      <c r="AR79" s="4">
        <v>3042.9000000073574</v>
      </c>
      <c r="AS79" s="4">
        <v>15198.180000013672</v>
      </c>
      <c r="AT79" s="4">
        <v>1477.5699999774806</v>
      </c>
      <c r="AU79" s="4">
        <v>13850.270000001416</v>
      </c>
    </row>
    <row r="80" spans="1:47" x14ac:dyDescent="0.35">
      <c r="A80" s="16">
        <v>732</v>
      </c>
      <c r="B80" t="s">
        <v>108</v>
      </c>
      <c r="C80" t="s">
        <v>71</v>
      </c>
      <c r="D80" s="4">
        <v>6311.5999999942724</v>
      </c>
      <c r="E80" s="4">
        <v>4440.1599999994505</v>
      </c>
      <c r="F80" s="4">
        <v>1587.6100000014994</v>
      </c>
      <c r="G80" s="4">
        <v>3099.2800000007264</v>
      </c>
      <c r="H80" s="4">
        <v>5800.7499999981374</v>
      </c>
      <c r="I80" s="4">
        <v>-3940</v>
      </c>
      <c r="J80" s="4">
        <v>12298.089999999152</v>
      </c>
      <c r="K80" s="4">
        <v>-2292.3700000017416</v>
      </c>
      <c r="L80" s="4">
        <v>2079.7499999993015</v>
      </c>
      <c r="M80" s="4">
        <v>74.049999996554106</v>
      </c>
      <c r="N80" s="4">
        <v>4642.4200000031851</v>
      </c>
      <c r="O80" s="4">
        <v>76305.769999995362</v>
      </c>
      <c r="P80" s="4">
        <v>46386.620000005234</v>
      </c>
      <c r="Q80" s="4">
        <v>194.50000000186265</v>
      </c>
      <c r="R80" s="4">
        <v>2431.349999998929</v>
      </c>
      <c r="S80" s="4">
        <v>665.85999999847263</v>
      </c>
      <c r="T80" s="4">
        <v>4471.6000000077765</v>
      </c>
      <c r="U80" s="4">
        <v>6459.1100000012666</v>
      </c>
      <c r="V80" s="4">
        <v>2014.6599999943282</v>
      </c>
      <c r="W80" s="4">
        <v>763.17999999993481</v>
      </c>
      <c r="X80" s="4">
        <v>1228.6200000001118</v>
      </c>
      <c r="Y80" s="4">
        <v>15699.310000001453</v>
      </c>
      <c r="Z80" s="4">
        <v>6559.8199999984354</v>
      </c>
      <c r="AA80" s="4">
        <v>1041.9799999985844</v>
      </c>
      <c r="AB80" s="4">
        <v>24154.940000001341</v>
      </c>
      <c r="AC80" s="4">
        <v>4038.8199999881908</v>
      </c>
      <c r="AD80" s="4">
        <v>2844.9900000165217</v>
      </c>
      <c r="AE80" s="4">
        <v>131.99999999813735</v>
      </c>
      <c r="AF80" s="4">
        <v>5406.1100000063889</v>
      </c>
      <c r="AG80" s="4">
        <v>7291.8400000017136</v>
      </c>
      <c r="AH80" s="4">
        <v>1909.1399999950081</v>
      </c>
      <c r="AI80" s="4">
        <v>11722.010000000708</v>
      </c>
      <c r="AJ80" s="4">
        <v>7113.3299999935552</v>
      </c>
      <c r="AK80" s="4">
        <v>11274</v>
      </c>
      <c r="AL80" s="4">
        <v>870.07</v>
      </c>
      <c r="AM80" s="4">
        <v>3250.3500000075437</v>
      </c>
      <c r="AN80" s="4">
        <v>24752.160000003409</v>
      </c>
      <c r="AO80" s="4">
        <v>967</v>
      </c>
      <c r="AP80" s="4">
        <v>20226</v>
      </c>
      <c r="AQ80" s="4">
        <v>512.81999999564141</v>
      </c>
      <c r="AR80" s="4">
        <v>4209.8999999961816</v>
      </c>
      <c r="AS80" s="4">
        <v>6991.3700000024401</v>
      </c>
      <c r="AT80" s="4">
        <v>12320.240000004414</v>
      </c>
      <c r="AU80" s="4">
        <v>8499.2299999962561</v>
      </c>
    </row>
    <row r="81" spans="1:51" x14ac:dyDescent="0.35">
      <c r="A81" s="16">
        <v>917</v>
      </c>
      <c r="B81" t="s">
        <v>108</v>
      </c>
      <c r="C81" t="s">
        <v>87</v>
      </c>
      <c r="D81" s="4">
        <v>101057.96999999043</v>
      </c>
      <c r="E81" s="4">
        <v>6352.2399999955669</v>
      </c>
      <c r="F81" s="4">
        <v>13217.169999990612</v>
      </c>
      <c r="G81" s="4">
        <v>15873.659999999218</v>
      </c>
      <c r="H81" s="4">
        <v>11649.72000001464</v>
      </c>
      <c r="I81" s="4">
        <v>267.72999998461455</v>
      </c>
      <c r="J81" s="4">
        <v>48675.610000000335</v>
      </c>
      <c r="K81" s="4">
        <v>31928.879999993369</v>
      </c>
      <c r="L81" s="4">
        <v>11162.830000031739</v>
      </c>
      <c r="M81" s="4">
        <v>8768.5699999826029</v>
      </c>
      <c r="N81" s="4">
        <v>-40125.939999991097</v>
      </c>
      <c r="O81" s="4">
        <v>114013.11999998707</v>
      </c>
      <c r="P81" s="4">
        <v>225581.98999996576</v>
      </c>
      <c r="Q81" s="4">
        <v>17215.450000056997</v>
      </c>
      <c r="R81" s="4">
        <v>31229.049999956973</v>
      </c>
      <c r="S81" s="4">
        <v>665.72999999951571</v>
      </c>
      <c r="T81" s="4">
        <v>26298.610000000335</v>
      </c>
      <c r="U81" s="4">
        <v>9359.3900000024587</v>
      </c>
      <c r="V81" s="4">
        <v>25409.290000013076</v>
      </c>
      <c r="W81" s="4">
        <v>29422.849999985658</v>
      </c>
      <c r="X81" s="4">
        <v>13648.950000007637</v>
      </c>
      <c r="Y81" s="4">
        <v>10265.419999978505</v>
      </c>
      <c r="Z81" s="4">
        <v>5380.6399999950081</v>
      </c>
      <c r="AA81" s="4">
        <v>44138.630000013858</v>
      </c>
      <c r="AB81" s="4">
        <v>47128.139999995939</v>
      </c>
      <c r="AC81" s="4">
        <v>-4810.5199999855831</v>
      </c>
      <c r="AD81" s="4">
        <v>16555.540000005625</v>
      </c>
      <c r="AE81" s="4">
        <v>19776.679999995977</v>
      </c>
      <c r="AF81" s="4">
        <v>8617.3000000203028</v>
      </c>
      <c r="AG81" s="4">
        <v>18100.529999984428</v>
      </c>
      <c r="AH81" s="4">
        <v>22339.320000003092</v>
      </c>
      <c r="AI81" s="4">
        <v>11596.410000002943</v>
      </c>
      <c r="AJ81" s="4">
        <v>21974.879999997094</v>
      </c>
      <c r="AK81" s="4">
        <v>9507</v>
      </c>
      <c r="AL81" s="4">
        <v>16498.36</v>
      </c>
      <c r="AM81" s="4">
        <v>23472.59999999404</v>
      </c>
      <c r="AN81" s="4">
        <v>44850.559999989346</v>
      </c>
      <c r="AO81" s="4">
        <v>6806</v>
      </c>
      <c r="AP81" s="4">
        <v>57136</v>
      </c>
      <c r="AQ81" s="4">
        <v>10989.660000017844</v>
      </c>
      <c r="AR81" s="4">
        <v>4320.4800000190735</v>
      </c>
      <c r="AS81" s="4">
        <v>54979.569999916479</v>
      </c>
      <c r="AT81" s="4">
        <v>45037.580000015907</v>
      </c>
      <c r="AU81" s="4">
        <v>20398.089999994263</v>
      </c>
    </row>
    <row r="82" spans="1:51" x14ac:dyDescent="0.35">
      <c r="A82" s="16">
        <v>919</v>
      </c>
      <c r="B82" t="s">
        <v>108</v>
      </c>
      <c r="C82" t="s">
        <v>86</v>
      </c>
      <c r="D82" s="4">
        <v>53071.410000015981</v>
      </c>
      <c r="E82" s="4">
        <v>7911.5599999986589</v>
      </c>
      <c r="F82" s="4">
        <v>14154.550000003539</v>
      </c>
      <c r="G82" s="4">
        <v>18190.219999995083</v>
      </c>
      <c r="H82" s="4">
        <v>10885.96999999322</v>
      </c>
      <c r="I82" s="4">
        <v>-2092.589999997057</v>
      </c>
      <c r="J82" s="4">
        <v>25252.909999998286</v>
      </c>
      <c r="K82" s="4">
        <v>-2213.0100000137463</v>
      </c>
      <c r="L82" s="4">
        <v>4876.070000031963</v>
      </c>
      <c r="M82" s="4">
        <v>12324.470000003465</v>
      </c>
      <c r="N82" s="4">
        <v>13721.129999998957</v>
      </c>
      <c r="O82" s="4">
        <v>135253.11999996845</v>
      </c>
      <c r="P82" s="4">
        <v>114179.77999999933</v>
      </c>
      <c r="Q82" s="4">
        <v>13182.369999998249</v>
      </c>
      <c r="R82" s="4">
        <v>10362.689999991097</v>
      </c>
      <c r="S82" s="4">
        <v>10944.170000013895</v>
      </c>
      <c r="T82" s="4">
        <v>3991.8299999879673</v>
      </c>
      <c r="U82" s="4">
        <v>19467.309999983758</v>
      </c>
      <c r="V82" s="4">
        <v>9285.3400000222027</v>
      </c>
      <c r="W82" s="4">
        <v>46914.560000001453</v>
      </c>
      <c r="X82" s="4">
        <v>27954.449999986216</v>
      </c>
      <c r="Y82" s="4">
        <v>9537.8800000138581</v>
      </c>
      <c r="Z82" s="4">
        <v>9712.5499999877065</v>
      </c>
      <c r="AA82" s="4">
        <v>21225.3200000301</v>
      </c>
      <c r="AB82" s="4">
        <v>13798.999999987893</v>
      </c>
      <c r="AC82" s="4">
        <v>22535.739999985322</v>
      </c>
      <c r="AD82" s="4">
        <v>11969.43000002671</v>
      </c>
      <c r="AE82" s="4">
        <v>7278.8599999584258</v>
      </c>
      <c r="AF82" s="4">
        <v>10814.650000042282</v>
      </c>
      <c r="AG82" s="4">
        <v>8064.1499999854714</v>
      </c>
      <c r="AH82" s="4">
        <v>9531.629999964498</v>
      </c>
      <c r="AI82" s="4">
        <v>15239.660000008531</v>
      </c>
      <c r="AJ82" s="4">
        <v>20881.690000011586</v>
      </c>
      <c r="AK82" s="4">
        <v>8232</v>
      </c>
      <c r="AL82" s="4">
        <v>50168.42</v>
      </c>
      <c r="AM82" s="4">
        <v>42396.279999997467</v>
      </c>
      <c r="AN82" s="4">
        <v>21724.489999984391</v>
      </c>
      <c r="AO82" s="4">
        <v>8554</v>
      </c>
      <c r="AP82" s="4">
        <v>30499</v>
      </c>
      <c r="AQ82" s="4">
        <v>12497.420000007376</v>
      </c>
      <c r="AR82" s="4">
        <v>24854.889999967068</v>
      </c>
      <c r="AS82" s="4">
        <v>54950.200000006706</v>
      </c>
      <c r="AT82" s="4">
        <v>8660.9400000050664</v>
      </c>
      <c r="AU82" s="4">
        <v>18792.009999979287</v>
      </c>
    </row>
    <row r="83" spans="1:51" x14ac:dyDescent="0.35">
      <c r="A83" s="23"/>
      <c r="C83" t="s">
        <v>89</v>
      </c>
      <c r="D83" s="4">
        <v>1469694.5799999684</v>
      </c>
      <c r="E83" s="4">
        <v>54276.660000002943</v>
      </c>
      <c r="F83" s="4">
        <v>76129.220000019297</v>
      </c>
      <c r="G83" s="4">
        <v>100649.29999998398</v>
      </c>
      <c r="H83" s="4">
        <v>106250.84000002313</v>
      </c>
      <c r="I83" s="4">
        <v>81877.209999974817</v>
      </c>
      <c r="J83" s="4">
        <v>106000.72000000346</v>
      </c>
      <c r="K83" s="4">
        <v>31276.990000028163</v>
      </c>
      <c r="L83" s="4">
        <v>115590.45999997109</v>
      </c>
      <c r="M83" s="4">
        <v>194043.72000000067</v>
      </c>
      <c r="N83" s="4">
        <v>-212502.75000000373</v>
      </c>
      <c r="O83" s="4">
        <v>217754.93000003509</v>
      </c>
      <c r="P83" s="4">
        <v>274896.40999999014</v>
      </c>
      <c r="Q83" s="4">
        <v>54688.359999923734</v>
      </c>
      <c r="R83" s="4">
        <v>185773.67000005394</v>
      </c>
      <c r="S83" s="4">
        <v>53091.409999940544</v>
      </c>
      <c r="T83" s="4">
        <v>82170.030000053812</v>
      </c>
      <c r="U83" s="4">
        <v>45216.110000002664</v>
      </c>
      <c r="V83" s="4">
        <v>25743.489999993704</v>
      </c>
      <c r="W83" s="4">
        <v>52181.369999996386</v>
      </c>
      <c r="X83" s="4">
        <v>75106.569999999367</v>
      </c>
      <c r="Y83" s="4">
        <v>53053.940000040457</v>
      </c>
      <c r="Z83" s="4">
        <v>69907.519999998622</v>
      </c>
      <c r="AA83" s="4">
        <v>-35318.549999994226</v>
      </c>
      <c r="AB83" s="4">
        <v>-68321.580000047805</v>
      </c>
      <c r="AC83" s="4">
        <v>14439.460000016494</v>
      </c>
      <c r="AD83" s="4">
        <v>102980.33000003127</v>
      </c>
      <c r="AE83" s="4">
        <v>47940.939999983646</v>
      </c>
      <c r="AF83" s="4">
        <v>31641.129999975208</v>
      </c>
      <c r="AG83" s="4">
        <v>35538.269999979995</v>
      </c>
      <c r="AH83" s="4">
        <v>19203.770000034478</v>
      </c>
      <c r="AI83" s="4">
        <v>97179.21999999648</v>
      </c>
      <c r="AJ83" s="4">
        <v>58343.390000022016</v>
      </c>
      <c r="AK83" s="4">
        <v>67933</v>
      </c>
      <c r="AL83" s="4">
        <v>75855.56</v>
      </c>
      <c r="AM83" s="4">
        <v>82646.059999983758</v>
      </c>
      <c r="AN83" s="4">
        <v>38598.860000004759</v>
      </c>
      <c r="AO83" s="4">
        <v>7402</v>
      </c>
      <c r="AP83" s="4">
        <v>334351</v>
      </c>
      <c r="AQ83" s="4">
        <v>82583.850000025705</v>
      </c>
      <c r="AR83" s="4">
        <v>-1654.2499999990687</v>
      </c>
      <c r="AS83" s="4">
        <v>409217.130000012</v>
      </c>
      <c r="AT83" s="4">
        <v>14205.729999966919</v>
      </c>
      <c r="AU83" s="4">
        <v>67707.869999990799</v>
      </c>
    </row>
    <row r="84" spans="1:51" x14ac:dyDescent="0.35">
      <c r="A84" s="23"/>
      <c r="C84" t="s">
        <v>3</v>
      </c>
      <c r="D84" s="4">
        <f t="shared" ref="D84:AB84" si="0">SUM(D5:D83)</f>
        <v>9882229.1400005743</v>
      </c>
      <c r="E84" s="4">
        <f t="shared" si="0"/>
        <v>1687828.0499997258</v>
      </c>
      <c r="F84" s="4">
        <f t="shared" si="0"/>
        <v>2483876.0100002401</v>
      </c>
      <c r="G84" s="4">
        <f t="shared" si="0"/>
        <v>2871862.099999581</v>
      </c>
      <c r="H84" s="4">
        <f t="shared" si="0"/>
        <v>3547058.3899996565</v>
      </c>
      <c r="I84" s="4">
        <f t="shared" si="0"/>
        <v>2989813.2200007169</v>
      </c>
      <c r="J84" s="4">
        <f t="shared" si="0"/>
        <v>3090598.0900003267</v>
      </c>
      <c r="K84" s="4">
        <f t="shared" si="0"/>
        <v>2363293.5399997635</v>
      </c>
      <c r="L84" s="4">
        <f t="shared" si="0"/>
        <v>3070297.5399994282</v>
      </c>
      <c r="M84" s="4">
        <f t="shared" si="0"/>
        <v>2940654.8799998183</v>
      </c>
      <c r="N84" s="4">
        <f t="shared" si="0"/>
        <v>2237168.6000022623</v>
      </c>
      <c r="O84" s="4">
        <f t="shared" si="0"/>
        <v>7918686.8699988518</v>
      </c>
      <c r="P84" s="4">
        <f t="shared" si="0"/>
        <v>11942107.470000517</v>
      </c>
      <c r="Q84" s="4">
        <f t="shared" si="0"/>
        <v>3495191.9599983245</v>
      </c>
      <c r="R84" s="4">
        <f t="shared" si="0"/>
        <v>3636081.8800012134</v>
      </c>
      <c r="S84" s="4">
        <f t="shared" si="0"/>
        <v>2962262.3600020357</v>
      </c>
      <c r="T84" s="4">
        <f t="shared" si="0"/>
        <v>2663751.7099991119</v>
      </c>
      <c r="U84" s="4">
        <f t="shared" si="0"/>
        <v>2852835.6600009147</v>
      </c>
      <c r="V84" s="4">
        <f t="shared" si="0"/>
        <v>2192028.7700008377</v>
      </c>
      <c r="W84" s="4">
        <f t="shared" si="0"/>
        <v>5068115.2199992742</v>
      </c>
      <c r="X84" s="4">
        <f t="shared" si="0"/>
        <v>3058381.1299990052</v>
      </c>
      <c r="Y84" s="4">
        <f t="shared" si="0"/>
        <v>2451361.1899998798</v>
      </c>
      <c r="Z84" s="4">
        <f t="shared" si="0"/>
        <v>2406657.1200017733</v>
      </c>
      <c r="AA84" s="4">
        <f t="shared" si="0"/>
        <v>4202460.4499983108</v>
      </c>
      <c r="AB84" s="4">
        <f t="shared" si="0"/>
        <v>7070848.5000009807</v>
      </c>
      <c r="AC84" s="4">
        <f t="shared" ref="AC84:AY84" si="1">SUM(AC5:AC83)</f>
        <v>5374812.7300001187</v>
      </c>
      <c r="AD84" s="4">
        <f t="shared" si="1"/>
        <v>3599333.4999991646</v>
      </c>
      <c r="AE84" s="4">
        <f t="shared" si="1"/>
        <v>1339840.4000018716</v>
      </c>
      <c r="AF84" s="4">
        <f t="shared" si="1"/>
        <v>2532202.8299983949</v>
      </c>
      <c r="AG84" s="4">
        <f t="shared" si="1"/>
        <v>2633864.8899994548</v>
      </c>
      <c r="AH84" s="4">
        <f t="shared" si="1"/>
        <v>3131489.5700038304</v>
      </c>
      <c r="AI84" s="4">
        <f t="shared" si="1"/>
        <v>4211396.0399992056</v>
      </c>
      <c r="AJ84" s="4">
        <f t="shared" si="1"/>
        <v>2312889.6799984542</v>
      </c>
      <c r="AK84" s="4">
        <f t="shared" si="1"/>
        <v>2521731</v>
      </c>
      <c r="AL84" s="4">
        <f t="shared" si="1"/>
        <v>4062072.1200000006</v>
      </c>
      <c r="AM84" s="4">
        <f t="shared" si="1"/>
        <v>3488464.2299989969</v>
      </c>
      <c r="AN84" s="4">
        <f t="shared" si="1"/>
        <v>5376459.0599994613</v>
      </c>
      <c r="AO84" s="4">
        <f t="shared" si="1"/>
        <v>1686844</v>
      </c>
      <c r="AP84" s="4">
        <f t="shared" si="1"/>
        <v>5586061</v>
      </c>
      <c r="AQ84" s="4">
        <f t="shared" si="1"/>
        <v>2618888.2000003466</v>
      </c>
      <c r="AR84" s="4">
        <f t="shared" si="1"/>
        <v>2924113.8199985852</v>
      </c>
      <c r="AS84" s="4">
        <f t="shared" si="1"/>
        <v>3274785.8100035936</v>
      </c>
      <c r="AT84" s="4">
        <f t="shared" si="1"/>
        <v>2612278.6199984076</v>
      </c>
      <c r="AU84" s="4">
        <f t="shared" si="1"/>
        <v>2727062.7900008662</v>
      </c>
      <c r="AV84" s="4">
        <f t="shared" si="1"/>
        <v>0</v>
      </c>
      <c r="AW84" s="4">
        <f t="shared" si="1"/>
        <v>0</v>
      </c>
      <c r="AX84" s="4">
        <f t="shared" si="1"/>
        <v>0</v>
      </c>
      <c r="AY84" s="4">
        <f t="shared" si="1"/>
        <v>0</v>
      </c>
    </row>
    <row r="86" spans="1:51" x14ac:dyDescent="0.35">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row>
  </sheetData>
  <mergeCells count="4">
    <mergeCell ref="D3:O3"/>
    <mergeCell ref="P3:AA3"/>
    <mergeCell ref="AB3:AM3"/>
    <mergeCell ref="AN3:AY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2F535-3639-4F07-B667-4F1C78C2E429}">
  <dimension ref="A1:AY88"/>
  <sheetViews>
    <sheetView workbookViewId="0">
      <pane xSplit="3" ySplit="2" topLeftCell="AJ53" activePane="bottomRight" state="frozen"/>
      <selection activeCell="AZ89" sqref="AZ89"/>
      <selection pane="topRight" activeCell="AZ89" sqref="AZ89"/>
      <selection pane="bottomLeft" activeCell="AZ89" sqref="AZ89"/>
      <selection pane="bottomRight" activeCell="AU3" sqref="AU3:AU81"/>
    </sheetView>
  </sheetViews>
  <sheetFormatPr defaultColWidth="8.81640625" defaultRowHeight="12.5" x14ac:dyDescent="0.25"/>
  <cols>
    <col min="1" max="2" width="8.81640625" style="13"/>
    <col min="3" max="3" width="14.453125" style="13" bestFit="1" customWidth="1"/>
    <col min="4" max="6" width="12.7265625" style="13" bestFit="1" customWidth="1"/>
    <col min="7" max="8" width="13.453125" style="13" bestFit="1" customWidth="1"/>
    <col min="9" max="10" width="12.7265625" style="13" bestFit="1" customWidth="1"/>
    <col min="11" max="11" width="12.7265625" style="13" customWidth="1"/>
    <col min="12" max="14" width="12.7265625" style="13" bestFit="1" customWidth="1"/>
    <col min="15" max="15" width="13.453125" style="13" bestFit="1" customWidth="1"/>
    <col min="16" max="27" width="12.7265625" style="13" bestFit="1" customWidth="1"/>
    <col min="28" max="28" width="12.453125" style="13" bestFit="1" customWidth="1"/>
    <col min="29" max="30" width="12.7265625" style="13" bestFit="1" customWidth="1"/>
    <col min="31" max="47" width="12.453125" style="13" bestFit="1" customWidth="1"/>
    <col min="48" max="16384" width="8.81640625" style="13"/>
  </cols>
  <sheetData>
    <row r="1" spans="1:51" x14ac:dyDescent="0.25">
      <c r="D1" s="67">
        <v>2023</v>
      </c>
      <c r="E1" s="68"/>
      <c r="F1" s="68"/>
      <c r="G1" s="68"/>
      <c r="H1" s="68"/>
      <c r="I1" s="68"/>
      <c r="J1" s="68"/>
      <c r="K1" s="68"/>
      <c r="L1" s="68"/>
      <c r="M1" s="68"/>
      <c r="N1" s="68"/>
      <c r="O1" s="68"/>
      <c r="P1" s="67">
        <v>2024</v>
      </c>
      <c r="Q1" s="68"/>
      <c r="R1" s="68"/>
      <c r="S1" s="68"/>
      <c r="T1" s="68"/>
      <c r="U1" s="68"/>
      <c r="V1" s="68"/>
      <c r="W1" s="68"/>
      <c r="X1" s="68"/>
      <c r="Y1" s="68"/>
      <c r="Z1" s="68"/>
      <c r="AA1" s="68"/>
      <c r="AB1" s="67">
        <v>2025</v>
      </c>
      <c r="AC1" s="68"/>
      <c r="AD1" s="68"/>
      <c r="AE1" s="68"/>
      <c r="AF1" s="68"/>
      <c r="AG1" s="68"/>
      <c r="AH1" s="68"/>
      <c r="AI1" s="68"/>
      <c r="AJ1" s="68"/>
      <c r="AK1" s="68"/>
      <c r="AL1" s="68"/>
      <c r="AM1" s="68"/>
      <c r="AN1" s="67">
        <v>2026</v>
      </c>
      <c r="AO1" s="68"/>
      <c r="AP1" s="68"/>
      <c r="AQ1" s="68"/>
      <c r="AR1" s="68"/>
      <c r="AS1" s="68"/>
      <c r="AT1" s="68"/>
      <c r="AU1" s="68"/>
      <c r="AV1" s="68"/>
      <c r="AW1" s="68"/>
      <c r="AX1" s="68"/>
      <c r="AY1" s="68"/>
    </row>
    <row r="2" spans="1:51" ht="14.5" x14ac:dyDescent="0.35">
      <c r="A2" s="13" t="s">
        <v>115</v>
      </c>
      <c r="B2" t="s">
        <v>91</v>
      </c>
      <c r="C2" s="13" t="s">
        <v>12</v>
      </c>
      <c r="D2" s="27">
        <v>1</v>
      </c>
      <c r="E2" s="28">
        <v>2</v>
      </c>
      <c r="F2" s="28">
        <v>3</v>
      </c>
      <c r="G2" s="27">
        <v>4</v>
      </c>
      <c r="H2" s="28">
        <v>5</v>
      </c>
      <c r="I2" s="28">
        <v>6</v>
      </c>
      <c r="J2" s="27">
        <v>7</v>
      </c>
      <c r="K2" s="28">
        <v>8</v>
      </c>
      <c r="L2" s="28">
        <v>9</v>
      </c>
      <c r="M2" s="27">
        <v>10</v>
      </c>
      <c r="N2" s="28">
        <v>11</v>
      </c>
      <c r="O2" s="28">
        <v>12</v>
      </c>
      <c r="P2" s="27">
        <v>1</v>
      </c>
      <c r="Q2" s="28">
        <v>2</v>
      </c>
      <c r="R2" s="28">
        <v>3</v>
      </c>
      <c r="S2" s="27">
        <v>4</v>
      </c>
      <c r="T2" s="28">
        <v>5</v>
      </c>
      <c r="U2" s="28">
        <v>6</v>
      </c>
      <c r="V2" s="27">
        <v>7</v>
      </c>
      <c r="W2" s="28">
        <v>8</v>
      </c>
      <c r="X2" s="28">
        <v>9</v>
      </c>
      <c r="Y2" s="27">
        <v>10</v>
      </c>
      <c r="Z2" s="28">
        <v>11</v>
      </c>
      <c r="AA2" s="28">
        <v>12</v>
      </c>
      <c r="AB2" s="27">
        <v>1</v>
      </c>
      <c r="AC2" s="28">
        <v>2</v>
      </c>
      <c r="AD2" s="28">
        <v>3</v>
      </c>
      <c r="AE2" s="27">
        <v>4</v>
      </c>
      <c r="AF2" s="28">
        <v>5</v>
      </c>
      <c r="AG2" s="28">
        <v>6</v>
      </c>
      <c r="AH2" s="27">
        <v>7</v>
      </c>
      <c r="AI2" s="28">
        <v>8</v>
      </c>
      <c r="AJ2" s="28">
        <v>9</v>
      </c>
      <c r="AK2" s="27">
        <v>10</v>
      </c>
      <c r="AL2" s="28">
        <v>11</v>
      </c>
      <c r="AM2" s="28">
        <v>12</v>
      </c>
      <c r="AN2" s="27">
        <v>1</v>
      </c>
      <c r="AO2" s="28">
        <v>2</v>
      </c>
      <c r="AP2" s="28">
        <v>3</v>
      </c>
      <c r="AQ2" s="27">
        <v>4</v>
      </c>
      <c r="AR2" s="28">
        <v>5</v>
      </c>
      <c r="AS2" s="28">
        <v>6</v>
      </c>
      <c r="AT2" s="27">
        <v>7</v>
      </c>
      <c r="AU2" s="28">
        <v>8</v>
      </c>
      <c r="AV2" s="28">
        <v>9</v>
      </c>
      <c r="AW2" s="27">
        <v>10</v>
      </c>
      <c r="AX2" s="28">
        <v>11</v>
      </c>
      <c r="AY2" s="28">
        <v>12</v>
      </c>
    </row>
    <row r="3" spans="1:51" ht="14.5" x14ac:dyDescent="0.35">
      <c r="A3" s="16">
        <v>141</v>
      </c>
      <c r="B3" t="s">
        <v>93</v>
      </c>
      <c r="C3" s="30" t="s">
        <v>14</v>
      </c>
      <c r="D3" s="22">
        <v>4812290.1399999997</v>
      </c>
      <c r="E3" s="22">
        <v>4794064.9899999984</v>
      </c>
      <c r="F3" s="22">
        <v>4768412.8100000015</v>
      </c>
      <c r="G3" s="22">
        <v>5058848.2199999979</v>
      </c>
      <c r="H3" s="22">
        <v>4862158.799999998</v>
      </c>
      <c r="I3" s="22">
        <v>5176044.3499999996</v>
      </c>
      <c r="J3" s="22">
        <v>5176458.5599999996</v>
      </c>
      <c r="K3" s="22">
        <v>4859666.66</v>
      </c>
      <c r="L3" s="22">
        <v>4875498.6100000013</v>
      </c>
      <c r="M3" s="22">
        <v>4918343.0600000005</v>
      </c>
      <c r="N3" s="22">
        <v>4983071.32</v>
      </c>
      <c r="O3" s="22">
        <v>5437390.1299999999</v>
      </c>
      <c r="P3" s="22">
        <v>5063929.6799999978</v>
      </c>
      <c r="Q3" s="22">
        <v>5046669.16</v>
      </c>
      <c r="R3" s="22">
        <v>5237760.22</v>
      </c>
      <c r="S3" s="22">
        <v>5291802.07</v>
      </c>
      <c r="T3" s="22">
        <v>5307770.8999999994</v>
      </c>
      <c r="U3" s="22">
        <v>5589951.3699999982</v>
      </c>
      <c r="V3" s="22">
        <v>5649531.2999999998</v>
      </c>
      <c r="W3" s="22">
        <v>5296261.68</v>
      </c>
      <c r="X3" s="22">
        <v>5273077.2100000009</v>
      </c>
      <c r="Y3" s="22">
        <v>5389465.4300000006</v>
      </c>
      <c r="Z3" s="22">
        <v>5470007.8099999996</v>
      </c>
      <c r="AA3" s="22">
        <v>6027172.1499999985</v>
      </c>
      <c r="AB3" s="22">
        <v>5330622.7299999986</v>
      </c>
      <c r="AC3" s="22">
        <v>5372225.0499999989</v>
      </c>
      <c r="AD3" s="22">
        <v>5559168.379999999</v>
      </c>
      <c r="AE3" s="22">
        <v>5768923.2599999998</v>
      </c>
      <c r="AF3" s="22">
        <v>5569191.0199999996</v>
      </c>
      <c r="AG3" s="22">
        <v>5778489.4699999997</v>
      </c>
      <c r="AH3" s="22">
        <v>6167460.4200000018</v>
      </c>
      <c r="AI3" s="22">
        <v>5544843.1800000006</v>
      </c>
      <c r="AJ3" s="22">
        <v>5649642.9699999988</v>
      </c>
      <c r="AK3" s="22">
        <v>5752740.9399999995</v>
      </c>
      <c r="AL3" s="22">
        <v>5744742.9699999997</v>
      </c>
      <c r="AM3" s="22">
        <v>6133135.459999999</v>
      </c>
      <c r="AN3" s="22">
        <v>5848537.7899999991</v>
      </c>
      <c r="AO3" s="22">
        <v>5730558.46</v>
      </c>
      <c r="AP3" s="22">
        <v>5930272.5599999987</v>
      </c>
      <c r="AQ3" s="22">
        <v>6091027.4499999983</v>
      </c>
      <c r="AR3" s="22">
        <v>5984516.9100000001</v>
      </c>
      <c r="AS3" s="22">
        <v>6148783.379999999</v>
      </c>
      <c r="AT3" s="22">
        <v>6420389.8499999987</v>
      </c>
      <c r="AU3" s="22">
        <v>5976743.8799999999</v>
      </c>
      <c r="AV3" s="22"/>
      <c r="AW3" s="22"/>
      <c r="AX3" s="22"/>
      <c r="AY3" s="22"/>
    </row>
    <row r="4" spans="1:51" ht="14.5" x14ac:dyDescent="0.35">
      <c r="A4" s="16">
        <v>198</v>
      </c>
      <c r="B4" t="s">
        <v>93</v>
      </c>
      <c r="C4" s="30" t="s">
        <v>19</v>
      </c>
      <c r="D4" s="22">
        <v>19771045.810000002</v>
      </c>
      <c r="E4" s="22">
        <v>19829937.759999994</v>
      </c>
      <c r="F4" s="22">
        <v>20461540.959999997</v>
      </c>
      <c r="G4" s="22">
        <v>21084101.529999994</v>
      </c>
      <c r="H4" s="22">
        <v>20377538.650000002</v>
      </c>
      <c r="I4" s="22">
        <v>21594912.27</v>
      </c>
      <c r="J4" s="22">
        <v>20861262.189999998</v>
      </c>
      <c r="K4" s="22">
        <v>20375989.730000004</v>
      </c>
      <c r="L4" s="22">
        <v>19967097.680000007</v>
      </c>
      <c r="M4" s="22">
        <v>20300430.319999997</v>
      </c>
      <c r="N4" s="22">
        <v>21103262.920000006</v>
      </c>
      <c r="O4" s="22">
        <v>22771040.339999996</v>
      </c>
      <c r="P4" s="22">
        <v>21733244.270000007</v>
      </c>
      <c r="Q4" s="22">
        <v>22186339.799999986</v>
      </c>
      <c r="R4" s="22">
        <v>23006494.219999991</v>
      </c>
      <c r="S4" s="22">
        <v>23444247.810000002</v>
      </c>
      <c r="T4" s="22">
        <v>22576205.719999999</v>
      </c>
      <c r="U4" s="22">
        <v>23301977.340000004</v>
      </c>
      <c r="V4" s="22">
        <v>23297090.18</v>
      </c>
      <c r="W4" s="22">
        <v>22353167.300000001</v>
      </c>
      <c r="X4" s="22">
        <v>22304231.629999999</v>
      </c>
      <c r="Y4" s="22">
        <v>22798386.039999999</v>
      </c>
      <c r="Z4" s="22">
        <v>23008765.719999999</v>
      </c>
      <c r="AA4" s="22">
        <v>26132567.560000002</v>
      </c>
      <c r="AB4" s="22">
        <v>22805432.090000004</v>
      </c>
      <c r="AC4" s="22">
        <v>24391053.440000009</v>
      </c>
      <c r="AD4" s="22">
        <v>24689834.329999998</v>
      </c>
      <c r="AE4" s="22">
        <v>25387158.140000008</v>
      </c>
      <c r="AF4" s="22">
        <v>24981465.969999999</v>
      </c>
      <c r="AG4" s="22">
        <v>24761223.050000001</v>
      </c>
      <c r="AH4" s="22">
        <v>24835626.530000009</v>
      </c>
      <c r="AI4" s="22">
        <v>24039030.109999999</v>
      </c>
      <c r="AJ4" s="22">
        <v>23887179.549999997</v>
      </c>
      <c r="AK4" s="22">
        <v>24302743.420000002</v>
      </c>
      <c r="AL4" s="22">
        <v>24606523.350000005</v>
      </c>
      <c r="AM4" s="22">
        <v>26944629.669999998</v>
      </c>
      <c r="AN4" s="22">
        <v>25598061.120000008</v>
      </c>
      <c r="AO4" s="22">
        <v>25669410.940000001</v>
      </c>
      <c r="AP4" s="22">
        <v>27091572.980000004</v>
      </c>
      <c r="AQ4" s="22">
        <v>27328346.600000001</v>
      </c>
      <c r="AR4" s="22">
        <v>26479284.73</v>
      </c>
      <c r="AS4" s="22">
        <v>27354396.470000017</v>
      </c>
      <c r="AT4" s="22">
        <v>27189917.720000003</v>
      </c>
      <c r="AU4" s="22">
        <v>26131693.740000006</v>
      </c>
      <c r="AV4" s="22"/>
      <c r="AW4" s="22"/>
      <c r="AX4" s="22"/>
      <c r="AY4" s="22"/>
    </row>
    <row r="5" spans="1:51" ht="14.5" x14ac:dyDescent="0.35">
      <c r="A5" s="16">
        <v>245</v>
      </c>
      <c r="B5" t="s">
        <v>93</v>
      </c>
      <c r="C5" s="30" t="s">
        <v>22</v>
      </c>
      <c r="D5" s="22">
        <v>6959703.1399999987</v>
      </c>
      <c r="E5" s="22">
        <v>6915091.709999999</v>
      </c>
      <c r="F5" s="22">
        <v>7213623.1299999999</v>
      </c>
      <c r="G5" s="22">
        <v>7705900.2700000033</v>
      </c>
      <c r="H5" s="22">
        <v>7402080.7399999993</v>
      </c>
      <c r="I5" s="22">
        <v>7663547.4299999978</v>
      </c>
      <c r="J5" s="22">
        <v>7604389.9699999988</v>
      </c>
      <c r="K5" s="22">
        <v>7317044.7099999981</v>
      </c>
      <c r="L5" s="22">
        <v>7194590.5199999986</v>
      </c>
      <c r="M5" s="22">
        <v>7308095.0300000003</v>
      </c>
      <c r="N5" s="22">
        <v>7495679.4399999995</v>
      </c>
      <c r="O5" s="22">
        <v>8017843.8300000038</v>
      </c>
      <c r="P5" s="22">
        <v>7758531.9900000002</v>
      </c>
      <c r="Q5" s="22">
        <v>7808464.8200000012</v>
      </c>
      <c r="R5" s="22">
        <v>7885369.0899999999</v>
      </c>
      <c r="S5" s="22">
        <v>8057984.799999998</v>
      </c>
      <c r="T5" s="22">
        <v>8079879.1599999992</v>
      </c>
      <c r="U5" s="22">
        <v>8285809.2800000003</v>
      </c>
      <c r="V5" s="22">
        <v>8417329.0400000028</v>
      </c>
      <c r="W5" s="22">
        <v>8117228.2300000032</v>
      </c>
      <c r="X5" s="22">
        <v>7885454.5999999987</v>
      </c>
      <c r="Y5" s="22">
        <v>8036275.5699999984</v>
      </c>
      <c r="Z5" s="22">
        <v>8500061.2200000007</v>
      </c>
      <c r="AA5" s="22">
        <v>9043061.8700000029</v>
      </c>
      <c r="AB5" s="22">
        <v>8526068.0199999977</v>
      </c>
      <c r="AC5" s="22">
        <v>8570597.5999999996</v>
      </c>
      <c r="AD5" s="22">
        <v>8910185.6999999993</v>
      </c>
      <c r="AE5" s="22">
        <v>9209174.9299999978</v>
      </c>
      <c r="AF5" s="22">
        <v>8994838.089999998</v>
      </c>
      <c r="AG5" s="22">
        <v>9105300.5800000019</v>
      </c>
      <c r="AH5" s="22">
        <v>9168281.1699999999</v>
      </c>
      <c r="AI5" s="22">
        <v>8880025.5200000033</v>
      </c>
      <c r="AJ5" s="22">
        <v>8726850.0599999987</v>
      </c>
      <c r="AK5" s="22">
        <v>9012258.2099999972</v>
      </c>
      <c r="AL5" s="22">
        <v>9052619.2699999996</v>
      </c>
      <c r="AM5" s="22">
        <v>9678684.9299999978</v>
      </c>
      <c r="AN5" s="22">
        <v>9789402.1900000013</v>
      </c>
      <c r="AO5" s="22">
        <v>9469266.9400000013</v>
      </c>
      <c r="AP5" s="22">
        <v>9843766.9700000007</v>
      </c>
      <c r="AQ5" s="22">
        <v>10378509.48</v>
      </c>
      <c r="AR5" s="22">
        <v>9885062.5200000014</v>
      </c>
      <c r="AS5" s="22">
        <v>10195059.349999998</v>
      </c>
      <c r="AT5" s="22">
        <v>10286875.510000002</v>
      </c>
      <c r="AU5" s="22">
        <v>9878735.8800000008</v>
      </c>
      <c r="AV5" s="22"/>
      <c r="AW5" s="22"/>
      <c r="AX5" s="22"/>
      <c r="AY5" s="22"/>
    </row>
    <row r="6" spans="1:51" ht="14.5" x14ac:dyDescent="0.35">
      <c r="A6" s="16">
        <v>296</v>
      </c>
      <c r="B6" t="s">
        <v>93</v>
      </c>
      <c r="C6" s="30" t="s">
        <v>31</v>
      </c>
      <c r="D6" s="22">
        <v>9480163.8200000003</v>
      </c>
      <c r="E6" s="22">
        <v>9478152.5199999958</v>
      </c>
      <c r="F6" s="22">
        <v>9661279.3600000013</v>
      </c>
      <c r="G6" s="22">
        <v>10280712.359999998</v>
      </c>
      <c r="H6" s="22">
        <v>9837961.3100000024</v>
      </c>
      <c r="I6" s="22">
        <v>10544499.619999995</v>
      </c>
      <c r="J6" s="22">
        <v>10144423.519999998</v>
      </c>
      <c r="K6" s="22">
        <v>10132039.199999999</v>
      </c>
      <c r="L6" s="22">
        <v>9773839.7200000007</v>
      </c>
      <c r="M6" s="22">
        <v>10001975.580000002</v>
      </c>
      <c r="N6" s="22">
        <v>10065504.239999995</v>
      </c>
      <c r="O6" s="22">
        <v>11277187.989999998</v>
      </c>
      <c r="P6" s="22">
        <v>10096943.690000003</v>
      </c>
      <c r="Q6" s="22">
        <v>10163377.250000002</v>
      </c>
      <c r="R6" s="22">
        <v>10553936.610000003</v>
      </c>
      <c r="S6" s="22">
        <v>10927398.230000004</v>
      </c>
      <c r="T6" s="22">
        <v>10734844.9</v>
      </c>
      <c r="U6" s="22">
        <v>11280617.08</v>
      </c>
      <c r="V6" s="22">
        <v>10876295.799999999</v>
      </c>
      <c r="W6" s="22">
        <v>11008521.490000004</v>
      </c>
      <c r="X6" s="22">
        <v>10484159.52</v>
      </c>
      <c r="Y6" s="22">
        <v>10906871.679999998</v>
      </c>
      <c r="Z6" s="22">
        <v>11128724.930000002</v>
      </c>
      <c r="AA6" s="22">
        <v>12422118.649999995</v>
      </c>
      <c r="AB6" s="22">
        <v>10666984.140000001</v>
      </c>
      <c r="AC6" s="22">
        <v>11080612.799999999</v>
      </c>
      <c r="AD6" s="22">
        <v>11220544.780000003</v>
      </c>
      <c r="AE6" s="22">
        <v>11910480.1</v>
      </c>
      <c r="AF6" s="22">
        <v>11589249.380000001</v>
      </c>
      <c r="AG6" s="22">
        <v>11976719.67</v>
      </c>
      <c r="AH6" s="22">
        <v>11833568.269999998</v>
      </c>
      <c r="AI6" s="22">
        <v>11691509.93</v>
      </c>
      <c r="AJ6" s="22">
        <v>11378598.799999997</v>
      </c>
      <c r="AK6" s="22">
        <v>11760338.640000001</v>
      </c>
      <c r="AL6" s="22">
        <v>12130430.360000003</v>
      </c>
      <c r="AM6" s="22">
        <v>12812390.670000002</v>
      </c>
      <c r="AN6" s="22">
        <v>11782791.559999999</v>
      </c>
      <c r="AO6" s="22">
        <v>11937248.889999997</v>
      </c>
      <c r="AP6" s="22">
        <v>12053418.959999999</v>
      </c>
      <c r="AQ6" s="22">
        <v>12644861.52</v>
      </c>
      <c r="AR6" s="22">
        <v>12365618.129999999</v>
      </c>
      <c r="AS6" s="22">
        <v>12731557.840000005</v>
      </c>
      <c r="AT6" s="22">
        <v>12728027.950000001</v>
      </c>
      <c r="AU6" s="22">
        <v>12490570.07</v>
      </c>
      <c r="AV6" s="22"/>
      <c r="AW6" s="22"/>
      <c r="AX6" s="22"/>
      <c r="AY6" s="22"/>
    </row>
    <row r="7" spans="1:51" ht="14.5" x14ac:dyDescent="0.35">
      <c r="A7" s="17">
        <v>305</v>
      </c>
      <c r="B7" t="s">
        <v>93</v>
      </c>
      <c r="C7" s="30" t="s">
        <v>33</v>
      </c>
      <c r="D7" s="22">
        <v>7247692.9600000037</v>
      </c>
      <c r="E7" s="22">
        <v>7322440.0199999996</v>
      </c>
      <c r="F7" s="22">
        <v>7461409.2299999995</v>
      </c>
      <c r="G7" s="22">
        <v>8000988.6499999994</v>
      </c>
      <c r="H7" s="22">
        <v>7496588.7899999991</v>
      </c>
      <c r="I7" s="22">
        <v>7832862.71</v>
      </c>
      <c r="J7" s="22">
        <v>7709010.3500000015</v>
      </c>
      <c r="K7" s="22">
        <v>7425526.2199999997</v>
      </c>
      <c r="L7" s="22">
        <v>7452602.4099999992</v>
      </c>
      <c r="M7" s="22">
        <v>7508517.9600000009</v>
      </c>
      <c r="N7" s="22">
        <v>7521450.9399999995</v>
      </c>
      <c r="O7" s="22">
        <v>8520470.7100000009</v>
      </c>
      <c r="P7" s="22">
        <v>8613004.4600000009</v>
      </c>
      <c r="Q7" s="22">
        <v>8444296.9299999997</v>
      </c>
      <c r="R7" s="22">
        <v>8836817.7700000014</v>
      </c>
      <c r="S7" s="22">
        <v>9154760.339999998</v>
      </c>
      <c r="T7" s="22">
        <v>8858628.2300000023</v>
      </c>
      <c r="U7" s="22">
        <v>9164542.2400000002</v>
      </c>
      <c r="V7" s="22">
        <v>9010961.7400000002</v>
      </c>
      <c r="W7" s="22">
        <v>8996380.2699999996</v>
      </c>
      <c r="X7" s="22">
        <v>8733805.3100000005</v>
      </c>
      <c r="Y7" s="22">
        <v>8919553.870000001</v>
      </c>
      <c r="Z7" s="22">
        <v>8991520.4000000004</v>
      </c>
      <c r="AA7" s="22">
        <v>10128486.859999998</v>
      </c>
      <c r="AB7" s="22">
        <v>9446821.5099999979</v>
      </c>
      <c r="AC7" s="22">
        <v>10105570.370000001</v>
      </c>
      <c r="AD7" s="22">
        <v>10260587.799999997</v>
      </c>
      <c r="AE7" s="22">
        <v>10496864.16</v>
      </c>
      <c r="AF7" s="22">
        <v>9797359.8399999999</v>
      </c>
      <c r="AG7" s="22">
        <v>10404021.109999998</v>
      </c>
      <c r="AH7" s="22">
        <v>10229047.090000002</v>
      </c>
      <c r="AI7" s="22">
        <v>9880016.9799999986</v>
      </c>
      <c r="AJ7" s="22">
        <v>9963568.4800000004</v>
      </c>
      <c r="AK7" s="22">
        <v>9987003.5600000005</v>
      </c>
      <c r="AL7" s="22">
        <v>9982515.2299999986</v>
      </c>
      <c r="AM7" s="22">
        <v>10649675.629999999</v>
      </c>
      <c r="AN7" s="22">
        <v>11053978.130000005</v>
      </c>
      <c r="AO7" s="22">
        <v>11332372.379999997</v>
      </c>
      <c r="AP7" s="22">
        <v>11510152.769999998</v>
      </c>
      <c r="AQ7" s="22">
        <v>11790932.279999997</v>
      </c>
      <c r="AR7" s="22">
        <v>11257182.889999997</v>
      </c>
      <c r="AS7" s="22">
        <v>11796562.710000006</v>
      </c>
      <c r="AT7" s="22">
        <v>11475156.340000004</v>
      </c>
      <c r="AU7" s="22">
        <v>11374465.57</v>
      </c>
      <c r="AV7" s="22"/>
      <c r="AW7" s="22"/>
      <c r="AX7" s="22"/>
      <c r="AY7" s="22"/>
    </row>
    <row r="8" spans="1:51" ht="14.5" x14ac:dyDescent="0.35">
      <c r="A8" s="16">
        <v>338</v>
      </c>
      <c r="B8" t="s">
        <v>93</v>
      </c>
      <c r="C8" s="30" t="s">
        <v>36</v>
      </c>
      <c r="D8" s="22">
        <v>6413707.9299999988</v>
      </c>
      <c r="E8" s="22">
        <v>6461307.8400000008</v>
      </c>
      <c r="F8" s="22">
        <v>6481949.8500000015</v>
      </c>
      <c r="G8" s="22">
        <v>6887260.5</v>
      </c>
      <c r="H8" s="22">
        <v>6734061.0300000012</v>
      </c>
      <c r="I8" s="22">
        <v>7104641.3000000007</v>
      </c>
      <c r="J8" s="22">
        <v>6793295.4900000012</v>
      </c>
      <c r="K8" s="22">
        <v>6691411.4000000004</v>
      </c>
      <c r="L8" s="22">
        <v>6678054.8200000012</v>
      </c>
      <c r="M8" s="22">
        <v>6804187.6500000022</v>
      </c>
      <c r="N8" s="22">
        <v>6884866.6499999985</v>
      </c>
      <c r="O8" s="22">
        <v>7481770.9000000013</v>
      </c>
      <c r="P8" s="22">
        <v>7036684.1599999992</v>
      </c>
      <c r="Q8" s="22">
        <v>7150295.2200000025</v>
      </c>
      <c r="R8" s="22">
        <v>7149063.6399999987</v>
      </c>
      <c r="S8" s="22">
        <v>7478219.1900000004</v>
      </c>
      <c r="T8" s="22">
        <v>7492242.0600000005</v>
      </c>
      <c r="U8" s="22">
        <v>7598249.5900000054</v>
      </c>
      <c r="V8" s="22">
        <v>7507333.4400000004</v>
      </c>
      <c r="W8" s="22">
        <v>7467257.8899999997</v>
      </c>
      <c r="X8" s="22">
        <v>7329763.9800000032</v>
      </c>
      <c r="Y8" s="22">
        <v>7437505.0900000008</v>
      </c>
      <c r="Z8" s="22">
        <v>7580390.5000000009</v>
      </c>
      <c r="AA8" s="22">
        <v>8345319.3599999966</v>
      </c>
      <c r="AB8" s="22">
        <v>7385666.6899999985</v>
      </c>
      <c r="AC8" s="22">
        <v>7718904.6299999971</v>
      </c>
      <c r="AD8" s="22">
        <v>7571559.5099999998</v>
      </c>
      <c r="AE8" s="22">
        <v>8082836.4300000053</v>
      </c>
      <c r="AF8" s="22">
        <v>7795804.5000000009</v>
      </c>
      <c r="AG8" s="22">
        <v>8060661.2800000031</v>
      </c>
      <c r="AH8" s="22">
        <v>7875782.9000000004</v>
      </c>
      <c r="AI8" s="22">
        <v>7868028.1599999983</v>
      </c>
      <c r="AJ8" s="22">
        <v>7657874.1599999964</v>
      </c>
      <c r="AK8" s="22">
        <v>7868152.8399999971</v>
      </c>
      <c r="AL8" s="22">
        <v>7997095.5600000042</v>
      </c>
      <c r="AM8" s="22">
        <v>8530236.120000001</v>
      </c>
      <c r="AN8" s="22">
        <v>8036756.5299999993</v>
      </c>
      <c r="AO8" s="22">
        <v>8013113.6800000034</v>
      </c>
      <c r="AP8" s="22">
        <v>8006501.5299999993</v>
      </c>
      <c r="AQ8" s="22">
        <v>8394887.3399999999</v>
      </c>
      <c r="AR8" s="22">
        <v>8358390.9900000012</v>
      </c>
      <c r="AS8" s="22">
        <v>8530476.0199999996</v>
      </c>
      <c r="AT8" s="22">
        <v>8459453.7000000011</v>
      </c>
      <c r="AU8" s="22">
        <v>8504377.0500000026</v>
      </c>
      <c r="AV8" s="22"/>
      <c r="AW8" s="22"/>
      <c r="AX8" s="22"/>
      <c r="AY8" s="22"/>
    </row>
    <row r="9" spans="1:51" ht="14.5" x14ac:dyDescent="0.35">
      <c r="A9" s="16">
        <v>353</v>
      </c>
      <c r="B9" t="s">
        <v>93</v>
      </c>
      <c r="C9" s="30" t="s">
        <v>37</v>
      </c>
      <c r="D9" s="22">
        <v>5389844.9900000002</v>
      </c>
      <c r="E9" s="22">
        <v>5403853.6199999982</v>
      </c>
      <c r="F9" s="22">
        <v>5583129.0599999987</v>
      </c>
      <c r="G9" s="22">
        <v>5908598.7199999988</v>
      </c>
      <c r="H9" s="22">
        <v>5494947.9100000001</v>
      </c>
      <c r="I9" s="22">
        <v>6195654.9100000011</v>
      </c>
      <c r="J9" s="22">
        <v>5725263.0200000005</v>
      </c>
      <c r="K9" s="22">
        <v>5572885.3999999994</v>
      </c>
      <c r="L9" s="22">
        <v>5559702.8999999985</v>
      </c>
      <c r="M9" s="22">
        <v>5622542.1900000013</v>
      </c>
      <c r="N9" s="22">
        <v>5730241.5099999988</v>
      </c>
      <c r="O9" s="22">
        <v>6214819.75</v>
      </c>
      <c r="P9" s="22">
        <v>5694368.1799999997</v>
      </c>
      <c r="Q9" s="22">
        <v>5648791.1999999993</v>
      </c>
      <c r="R9" s="22">
        <v>5883720.8799999999</v>
      </c>
      <c r="S9" s="22">
        <v>6257221.8000000017</v>
      </c>
      <c r="T9" s="22">
        <v>5915060.370000001</v>
      </c>
      <c r="U9" s="22">
        <v>6368148.2199999988</v>
      </c>
      <c r="V9" s="22">
        <v>6101042.3100000015</v>
      </c>
      <c r="W9" s="22">
        <v>6000632.0300000003</v>
      </c>
      <c r="X9" s="22">
        <v>5835879.0499999989</v>
      </c>
      <c r="Y9" s="22">
        <v>6035771.3999999994</v>
      </c>
      <c r="Z9" s="22">
        <v>6061686.9299999997</v>
      </c>
      <c r="AA9" s="22">
        <v>6893310.8599999985</v>
      </c>
      <c r="AB9" s="22">
        <v>5803592.7700000014</v>
      </c>
      <c r="AC9" s="22">
        <v>5994053.4700000007</v>
      </c>
      <c r="AD9" s="22">
        <v>6220695.0100000007</v>
      </c>
      <c r="AE9" s="22">
        <v>6508299.2000000011</v>
      </c>
      <c r="AF9" s="22">
        <v>6303318.0899999999</v>
      </c>
      <c r="AG9" s="22">
        <v>6529862.6399999969</v>
      </c>
      <c r="AH9" s="22">
        <v>6244965.7499999981</v>
      </c>
      <c r="AI9" s="22">
        <v>6120014.3599999966</v>
      </c>
      <c r="AJ9" s="22">
        <v>6229316.8899999997</v>
      </c>
      <c r="AK9" s="22">
        <v>6268455.4299999997</v>
      </c>
      <c r="AL9" s="22">
        <v>6251296.0200000014</v>
      </c>
      <c r="AM9" s="22">
        <v>6926257.7599999988</v>
      </c>
      <c r="AN9" s="22">
        <v>6281794.1699999999</v>
      </c>
      <c r="AO9" s="22">
        <v>6169507.6699999999</v>
      </c>
      <c r="AP9" s="22">
        <v>6665845.3899999997</v>
      </c>
      <c r="AQ9" s="22">
        <v>6699143.7999999989</v>
      </c>
      <c r="AR9" s="22">
        <v>6652356.6600000001</v>
      </c>
      <c r="AS9" s="22">
        <v>6964250.9199999999</v>
      </c>
      <c r="AT9" s="22">
        <v>6701223.5300000012</v>
      </c>
      <c r="AU9" s="22">
        <v>6592080.5599999996</v>
      </c>
      <c r="AV9" s="22"/>
      <c r="AW9" s="22"/>
      <c r="AX9" s="22"/>
      <c r="AY9" s="22"/>
    </row>
    <row r="10" spans="1:51" ht="14.5" x14ac:dyDescent="0.35">
      <c r="A10" s="16">
        <v>424</v>
      </c>
      <c r="B10" t="s">
        <v>93</v>
      </c>
      <c r="C10" s="30" t="s">
        <v>38</v>
      </c>
      <c r="D10" s="22">
        <v>1261531.9699999997</v>
      </c>
      <c r="E10" s="22">
        <v>1299723.7200000002</v>
      </c>
      <c r="F10" s="22">
        <v>1286340.7300000002</v>
      </c>
      <c r="G10" s="22">
        <v>1346549.77</v>
      </c>
      <c r="H10" s="22">
        <v>1339135.2100000004</v>
      </c>
      <c r="I10" s="22">
        <v>1528806.79</v>
      </c>
      <c r="J10" s="22">
        <v>1440223.4100000001</v>
      </c>
      <c r="K10" s="22">
        <v>1335710.5999999996</v>
      </c>
      <c r="L10" s="22">
        <v>1371195.0999999996</v>
      </c>
      <c r="M10" s="22">
        <v>1393771.64</v>
      </c>
      <c r="N10" s="22">
        <v>1402413.86</v>
      </c>
      <c r="O10" s="22">
        <v>1566661.1999999995</v>
      </c>
      <c r="P10" s="22">
        <v>1315651.7799999998</v>
      </c>
      <c r="Q10" s="22">
        <v>1348044.1199999999</v>
      </c>
      <c r="R10" s="22">
        <v>1364398.6800000004</v>
      </c>
      <c r="S10" s="22">
        <v>1391749.9000000004</v>
      </c>
      <c r="T10" s="22">
        <v>1419488.4000000001</v>
      </c>
      <c r="U10" s="22">
        <v>1541705.26</v>
      </c>
      <c r="V10" s="22">
        <v>1457710.0400000005</v>
      </c>
      <c r="W10" s="22">
        <v>1401884.47</v>
      </c>
      <c r="X10" s="22">
        <v>1369299.05</v>
      </c>
      <c r="Y10" s="22">
        <v>1391124.1000000008</v>
      </c>
      <c r="Z10" s="22">
        <v>1495771.2699999996</v>
      </c>
      <c r="AA10" s="22">
        <v>1524855.8899999994</v>
      </c>
      <c r="AB10" s="22">
        <v>1401661.9099999997</v>
      </c>
      <c r="AC10" s="22">
        <v>1409441.2600000005</v>
      </c>
      <c r="AD10" s="22">
        <v>1372334.11</v>
      </c>
      <c r="AE10" s="22">
        <v>1456704.0099999998</v>
      </c>
      <c r="AF10" s="22">
        <v>1525753.94</v>
      </c>
      <c r="AG10" s="22">
        <v>1536095.79</v>
      </c>
      <c r="AH10" s="22">
        <v>1520709.1500000001</v>
      </c>
      <c r="AI10" s="22">
        <v>1496976.5800000005</v>
      </c>
      <c r="AJ10" s="22">
        <v>1480753.1199999994</v>
      </c>
      <c r="AK10" s="22">
        <v>1495028.2899999998</v>
      </c>
      <c r="AL10" s="22">
        <v>1510835.0399999998</v>
      </c>
      <c r="AM10" s="22">
        <v>1580082.8899999992</v>
      </c>
      <c r="AN10" s="22">
        <v>1464764.0900000003</v>
      </c>
      <c r="AO10" s="22">
        <v>1441287.7499999995</v>
      </c>
      <c r="AP10" s="22">
        <v>1498631.8699999992</v>
      </c>
      <c r="AQ10" s="22">
        <v>1530104.66</v>
      </c>
      <c r="AR10" s="22">
        <v>1549329.8799999997</v>
      </c>
      <c r="AS10" s="22">
        <v>1609364.8800000001</v>
      </c>
      <c r="AT10" s="22">
        <v>1600812.2299999995</v>
      </c>
      <c r="AU10" s="22">
        <v>1508108.6899999997</v>
      </c>
      <c r="AV10" s="22"/>
      <c r="AW10" s="22"/>
      <c r="AX10" s="22"/>
      <c r="AY10" s="22"/>
    </row>
    <row r="11" spans="1:51" ht="14.5" x14ac:dyDescent="0.35">
      <c r="A11" s="16">
        <v>431</v>
      </c>
      <c r="B11" t="s">
        <v>93</v>
      </c>
      <c r="C11" s="30" t="s">
        <v>40</v>
      </c>
      <c r="D11" s="22">
        <v>10483714.66</v>
      </c>
      <c r="E11" s="22">
        <v>10476295.929999994</v>
      </c>
      <c r="F11" s="22">
        <v>11030878.65</v>
      </c>
      <c r="G11" s="22">
        <v>11658585.399999997</v>
      </c>
      <c r="H11" s="22">
        <v>10994945.040000001</v>
      </c>
      <c r="I11" s="22">
        <v>11550306.24</v>
      </c>
      <c r="J11" s="22">
        <v>11082839.24</v>
      </c>
      <c r="K11" s="22">
        <v>10907993.789999999</v>
      </c>
      <c r="L11" s="22">
        <v>10720541</v>
      </c>
      <c r="M11" s="22">
        <v>10855329.369999997</v>
      </c>
      <c r="N11" s="22">
        <v>11073620.610000001</v>
      </c>
      <c r="O11" s="22">
        <v>12036029.630000005</v>
      </c>
      <c r="P11" s="22">
        <v>11209371.520000005</v>
      </c>
      <c r="Q11" s="22">
        <v>11456628.180000002</v>
      </c>
      <c r="R11" s="22">
        <v>11479343.889999999</v>
      </c>
      <c r="S11" s="22">
        <v>11983462.249999998</v>
      </c>
      <c r="T11" s="22">
        <v>12083677.649999999</v>
      </c>
      <c r="U11" s="22">
        <v>12328031.459999999</v>
      </c>
      <c r="V11" s="22">
        <v>12226099.360000003</v>
      </c>
      <c r="W11" s="22">
        <v>11866513</v>
      </c>
      <c r="X11" s="22">
        <v>11572649.950000003</v>
      </c>
      <c r="Y11" s="22">
        <v>11870166.790000003</v>
      </c>
      <c r="Z11" s="22">
        <v>12033683.68</v>
      </c>
      <c r="AA11" s="22">
        <v>13315710.67</v>
      </c>
      <c r="AB11" s="22">
        <v>11867452.549999999</v>
      </c>
      <c r="AC11" s="22">
        <v>12191462.9</v>
      </c>
      <c r="AD11" s="22">
        <v>12339475.960000003</v>
      </c>
      <c r="AE11" s="22">
        <v>13004596.59</v>
      </c>
      <c r="AF11" s="22">
        <v>12855748.829999998</v>
      </c>
      <c r="AG11" s="22">
        <v>13258610.109999998</v>
      </c>
      <c r="AH11" s="22">
        <v>12865653.5</v>
      </c>
      <c r="AI11" s="22">
        <v>12758920.470000003</v>
      </c>
      <c r="AJ11" s="22">
        <v>12436245.310000001</v>
      </c>
      <c r="AK11" s="22">
        <v>12742333.02</v>
      </c>
      <c r="AL11" s="22">
        <v>12802298.580000002</v>
      </c>
      <c r="AM11" s="22">
        <v>13857038.790000001</v>
      </c>
      <c r="AN11" s="22">
        <v>13161681.229999999</v>
      </c>
      <c r="AO11" s="22">
        <v>13228607.800000004</v>
      </c>
      <c r="AP11" s="22">
        <v>13429186.649999997</v>
      </c>
      <c r="AQ11" s="22">
        <v>14069582.710000003</v>
      </c>
      <c r="AR11" s="22">
        <v>13821383.410000002</v>
      </c>
      <c r="AS11" s="22">
        <v>14387641.639999997</v>
      </c>
      <c r="AT11" s="22">
        <v>14041337.83</v>
      </c>
      <c r="AU11" s="22">
        <v>13857120.299999995</v>
      </c>
      <c r="AV11" s="22"/>
      <c r="AW11" s="22"/>
      <c r="AX11" s="22"/>
      <c r="AY11" s="22"/>
    </row>
    <row r="12" spans="1:51" ht="14.5" x14ac:dyDescent="0.35">
      <c r="A12" s="16">
        <v>446</v>
      </c>
      <c r="B12" t="s">
        <v>93</v>
      </c>
      <c r="C12" s="30" t="s">
        <v>44</v>
      </c>
      <c r="D12" s="22">
        <v>11115269.479999999</v>
      </c>
      <c r="E12" s="22">
        <v>10854345.859999998</v>
      </c>
      <c r="F12" s="22">
        <v>10895240.380000001</v>
      </c>
      <c r="G12" s="22">
        <v>11804086.5</v>
      </c>
      <c r="H12" s="22">
        <v>11409025.519999994</v>
      </c>
      <c r="I12" s="22">
        <v>12315133.500000002</v>
      </c>
      <c r="J12" s="22">
        <v>11832821.979999997</v>
      </c>
      <c r="K12" s="22">
        <v>11382729.619999999</v>
      </c>
      <c r="L12" s="22">
        <v>11354066.750000004</v>
      </c>
      <c r="M12" s="22">
        <v>11408200.350000001</v>
      </c>
      <c r="N12" s="22">
        <v>11499109.640000001</v>
      </c>
      <c r="O12" s="22">
        <v>12530899.1</v>
      </c>
      <c r="P12" s="22">
        <v>11686501.480000002</v>
      </c>
      <c r="Q12" s="22">
        <v>11822025.710000001</v>
      </c>
      <c r="R12" s="22">
        <v>11886199.330000004</v>
      </c>
      <c r="S12" s="22">
        <v>12397395.549999997</v>
      </c>
      <c r="T12" s="22">
        <v>12221091.420000002</v>
      </c>
      <c r="U12" s="22">
        <v>13228179.75</v>
      </c>
      <c r="V12" s="22">
        <v>12448730.410000002</v>
      </c>
      <c r="W12" s="22">
        <v>12213215.130000001</v>
      </c>
      <c r="X12" s="22">
        <v>12022998.549999995</v>
      </c>
      <c r="Y12" s="22">
        <v>12311652.599999998</v>
      </c>
      <c r="Z12" s="22">
        <v>12526791.399999995</v>
      </c>
      <c r="AA12" s="22">
        <v>13465662.829999998</v>
      </c>
      <c r="AB12" s="22">
        <v>12209704.729999997</v>
      </c>
      <c r="AC12" s="22">
        <v>12207228.899999999</v>
      </c>
      <c r="AD12" s="22">
        <v>12482322.940000005</v>
      </c>
      <c r="AE12" s="22">
        <v>12995181.430000002</v>
      </c>
      <c r="AF12" s="22">
        <v>12787248.579999998</v>
      </c>
      <c r="AG12" s="22">
        <v>13533626.560000001</v>
      </c>
      <c r="AH12" s="22">
        <v>13144186.640000004</v>
      </c>
      <c r="AI12" s="22">
        <v>12680874.899999999</v>
      </c>
      <c r="AJ12" s="22">
        <v>12558614.889999997</v>
      </c>
      <c r="AK12" s="22">
        <v>12906600.770000003</v>
      </c>
      <c r="AL12" s="22">
        <v>13009540.480000002</v>
      </c>
      <c r="AM12" s="22">
        <v>13763871.939999994</v>
      </c>
      <c r="AN12" s="22">
        <v>13074185.690000003</v>
      </c>
      <c r="AO12" s="22">
        <v>12712816.33</v>
      </c>
      <c r="AP12" s="22">
        <v>12955755.790000001</v>
      </c>
      <c r="AQ12" s="22">
        <v>13665616.089999994</v>
      </c>
      <c r="AR12" s="22">
        <v>13407867.519999998</v>
      </c>
      <c r="AS12" s="22">
        <v>14173314.259999998</v>
      </c>
      <c r="AT12" s="22">
        <v>13898661.339999998</v>
      </c>
      <c r="AU12" s="22">
        <v>13418099.130000001</v>
      </c>
      <c r="AV12" s="22"/>
      <c r="AW12" s="22"/>
      <c r="AX12" s="22"/>
      <c r="AY12" s="22"/>
    </row>
    <row r="13" spans="1:51" ht="14.5" x14ac:dyDescent="0.35">
      <c r="A13" s="16">
        <v>651</v>
      </c>
      <c r="B13" t="s">
        <v>93</v>
      </c>
      <c r="C13" s="30" t="s">
        <v>59</v>
      </c>
      <c r="D13" s="22">
        <v>5013741.0100000007</v>
      </c>
      <c r="E13" s="22">
        <v>4935787.0799999991</v>
      </c>
      <c r="F13" s="22">
        <v>5067856.6400000006</v>
      </c>
      <c r="G13" s="22">
        <v>5308877.74</v>
      </c>
      <c r="H13" s="22">
        <v>5036922.8800000008</v>
      </c>
      <c r="I13" s="22">
        <v>5498514.7800000012</v>
      </c>
      <c r="J13" s="22">
        <v>5432212.120000001</v>
      </c>
      <c r="K13" s="22">
        <v>5247312.6399999997</v>
      </c>
      <c r="L13" s="22">
        <v>5117953.1900000004</v>
      </c>
      <c r="M13" s="22">
        <v>5179014.28</v>
      </c>
      <c r="N13" s="22">
        <v>5322513.4800000014</v>
      </c>
      <c r="O13" s="22">
        <v>5753631.8199999994</v>
      </c>
      <c r="P13" s="22">
        <v>5297809.9799999977</v>
      </c>
      <c r="Q13" s="22">
        <v>5325461.9700000016</v>
      </c>
      <c r="R13" s="22">
        <v>5456615.1100000003</v>
      </c>
      <c r="S13" s="22">
        <v>5546206.3899999997</v>
      </c>
      <c r="T13" s="22">
        <v>5584238.0199999986</v>
      </c>
      <c r="U13" s="22">
        <v>5789195.5600000015</v>
      </c>
      <c r="V13" s="22">
        <v>5777819.7300000014</v>
      </c>
      <c r="W13" s="22">
        <v>5624540.9399999985</v>
      </c>
      <c r="X13" s="22">
        <v>5580049.879999999</v>
      </c>
      <c r="Y13" s="22">
        <v>5553360.5199999977</v>
      </c>
      <c r="Z13" s="22">
        <v>5954333.839999998</v>
      </c>
      <c r="AA13" s="22">
        <v>6331382.5099999998</v>
      </c>
      <c r="AB13" s="22">
        <v>5537786.9600000009</v>
      </c>
      <c r="AC13" s="22">
        <v>5797230.129999998</v>
      </c>
      <c r="AD13" s="22">
        <v>5871186.5700000022</v>
      </c>
      <c r="AE13" s="22">
        <v>6188545.0599999987</v>
      </c>
      <c r="AF13" s="22">
        <v>5768792.3399999999</v>
      </c>
      <c r="AG13" s="22">
        <v>6086965.4899999993</v>
      </c>
      <c r="AH13" s="22">
        <v>6156095.29</v>
      </c>
      <c r="AI13" s="22">
        <v>5926219.1599999983</v>
      </c>
      <c r="AJ13" s="22">
        <v>5787514.0199999996</v>
      </c>
      <c r="AK13" s="22">
        <v>5966348.2899999972</v>
      </c>
      <c r="AL13" s="22">
        <v>6018981.6599999983</v>
      </c>
      <c r="AM13" s="22">
        <v>6481633.8200000022</v>
      </c>
      <c r="AN13" s="22">
        <v>6212893.7400000002</v>
      </c>
      <c r="AO13" s="22">
        <v>6219185.7200000007</v>
      </c>
      <c r="AP13" s="22">
        <v>6283362.6500000004</v>
      </c>
      <c r="AQ13" s="22">
        <v>6562817.3200000012</v>
      </c>
      <c r="AR13" s="22">
        <v>6350736.3499999987</v>
      </c>
      <c r="AS13" s="22">
        <v>6632855.8100000005</v>
      </c>
      <c r="AT13" s="22">
        <v>6615761.2600000007</v>
      </c>
      <c r="AU13" s="22">
        <v>6373656.6399999987</v>
      </c>
      <c r="AV13" s="22"/>
      <c r="AW13" s="22"/>
      <c r="AX13" s="22"/>
      <c r="AY13" s="22"/>
    </row>
    <row r="14" spans="1:51" ht="14.5" x14ac:dyDescent="0.35">
      <c r="A14" s="16">
        <v>653</v>
      </c>
      <c r="B14" t="s">
        <v>93</v>
      </c>
      <c r="C14" s="30" t="s">
        <v>60</v>
      </c>
      <c r="D14" s="22">
        <v>27873841.030000009</v>
      </c>
      <c r="E14" s="22">
        <v>27834433.350000009</v>
      </c>
      <c r="F14" s="22">
        <v>29044024.680000003</v>
      </c>
      <c r="G14" s="22">
        <v>30290938.289999999</v>
      </c>
      <c r="H14" s="22">
        <v>28679595.849999998</v>
      </c>
      <c r="I14" s="22">
        <v>29620924.090000004</v>
      </c>
      <c r="J14" s="22">
        <v>29351234.590000007</v>
      </c>
      <c r="K14" s="22">
        <v>28685748.149999999</v>
      </c>
      <c r="L14" s="22">
        <v>28388946.16</v>
      </c>
      <c r="M14" s="22">
        <v>28623908.280000001</v>
      </c>
      <c r="N14" s="22">
        <v>29207927.909999996</v>
      </c>
      <c r="O14" s="22">
        <v>31674339.869999997</v>
      </c>
      <c r="P14" s="22">
        <v>30891697.300000004</v>
      </c>
      <c r="Q14" s="22">
        <v>30505174.589999996</v>
      </c>
      <c r="R14" s="22">
        <v>31738876.15000001</v>
      </c>
      <c r="S14" s="22">
        <v>32878098.020000014</v>
      </c>
      <c r="T14" s="22">
        <v>31191660.250000019</v>
      </c>
      <c r="U14" s="22">
        <v>32256617.880000006</v>
      </c>
      <c r="V14" s="22">
        <v>31981418.050000004</v>
      </c>
      <c r="W14" s="22">
        <v>31429152.479999993</v>
      </c>
      <c r="X14" s="22">
        <v>30942872.369999997</v>
      </c>
      <c r="Y14" s="22">
        <v>31551137.300000004</v>
      </c>
      <c r="Z14" s="22">
        <v>31845075.159999993</v>
      </c>
      <c r="AA14" s="22">
        <v>35907609.75</v>
      </c>
      <c r="AB14" s="22">
        <v>31894960.940000013</v>
      </c>
      <c r="AC14" s="22">
        <v>33471778.169999998</v>
      </c>
      <c r="AD14" s="22">
        <v>33967593.31000001</v>
      </c>
      <c r="AE14" s="22">
        <v>35920427.160000004</v>
      </c>
      <c r="AF14" s="22">
        <v>33652657.519999996</v>
      </c>
      <c r="AG14" s="22">
        <v>34477471.530000001</v>
      </c>
      <c r="AH14" s="22">
        <v>34423292.849999987</v>
      </c>
      <c r="AI14" s="22">
        <v>33788129.810000002</v>
      </c>
      <c r="AJ14" s="22">
        <v>33173732.280000005</v>
      </c>
      <c r="AK14" s="22">
        <v>33703427.420000009</v>
      </c>
      <c r="AL14" s="22">
        <v>34370715.31000001</v>
      </c>
      <c r="AM14" s="22">
        <v>36497511.979999982</v>
      </c>
      <c r="AN14" s="22">
        <v>35738792.380000003</v>
      </c>
      <c r="AO14" s="22">
        <v>35489268.130000003</v>
      </c>
      <c r="AP14" s="22">
        <v>38011235.29999999</v>
      </c>
      <c r="AQ14" s="22">
        <v>38444472.849999987</v>
      </c>
      <c r="AR14" s="22">
        <v>36278832.199999988</v>
      </c>
      <c r="AS14" s="22">
        <v>37644574.00999999</v>
      </c>
      <c r="AT14" s="22">
        <v>37194121.269999988</v>
      </c>
      <c r="AU14" s="22">
        <v>36400984.370000012</v>
      </c>
      <c r="AV14" s="22"/>
      <c r="AW14" s="22"/>
      <c r="AX14" s="22"/>
      <c r="AY14" s="22"/>
    </row>
    <row r="15" spans="1:51" ht="14.5" x14ac:dyDescent="0.35">
      <c r="A15" s="17">
        <v>719</v>
      </c>
      <c r="B15" t="s">
        <v>93</v>
      </c>
      <c r="C15" s="30" t="s">
        <v>69</v>
      </c>
      <c r="D15" s="22">
        <v>12251572.48</v>
      </c>
      <c r="E15" s="22">
        <v>12600578.66</v>
      </c>
      <c r="F15" s="22">
        <v>12528683.720000004</v>
      </c>
      <c r="G15" s="22">
        <v>13414738.619999999</v>
      </c>
      <c r="H15" s="22">
        <v>12821265.299999999</v>
      </c>
      <c r="I15" s="22">
        <v>13449642.679999996</v>
      </c>
      <c r="J15" s="22">
        <v>13023900.650000002</v>
      </c>
      <c r="K15" s="22">
        <v>12871534.729999995</v>
      </c>
      <c r="L15" s="22">
        <v>12817076.309999997</v>
      </c>
      <c r="M15" s="22">
        <v>12793928.999999998</v>
      </c>
      <c r="N15" s="22">
        <v>13088659.770000001</v>
      </c>
      <c r="O15" s="22">
        <v>14374166.109999996</v>
      </c>
      <c r="P15" s="22">
        <v>13510923.770000001</v>
      </c>
      <c r="Q15" s="22">
        <v>13576134.110000003</v>
      </c>
      <c r="R15" s="22">
        <v>14178924.77</v>
      </c>
      <c r="S15" s="22">
        <v>14593244.689999996</v>
      </c>
      <c r="T15" s="22">
        <v>14217905.789999997</v>
      </c>
      <c r="U15" s="22">
        <v>14623401.120000003</v>
      </c>
      <c r="V15" s="22">
        <v>14438693.499999998</v>
      </c>
      <c r="W15" s="22">
        <v>14157104.519999994</v>
      </c>
      <c r="X15" s="22">
        <v>13950713.51</v>
      </c>
      <c r="Y15" s="22">
        <v>14134023.879999995</v>
      </c>
      <c r="Z15" s="22">
        <v>14464043.979999999</v>
      </c>
      <c r="AA15" s="22">
        <v>16212550.399999999</v>
      </c>
      <c r="AB15" s="22">
        <v>14255272.919999994</v>
      </c>
      <c r="AC15" s="22">
        <v>14636002.209999999</v>
      </c>
      <c r="AD15" s="22">
        <v>15220832.430000007</v>
      </c>
      <c r="AE15" s="22">
        <v>16024490.580000004</v>
      </c>
      <c r="AF15" s="22">
        <v>15303012.02</v>
      </c>
      <c r="AG15" s="22">
        <v>15704673.730000004</v>
      </c>
      <c r="AH15" s="22">
        <v>15669993.339999994</v>
      </c>
      <c r="AI15" s="22">
        <v>15146608.479999999</v>
      </c>
      <c r="AJ15" s="22">
        <v>15279734.930000003</v>
      </c>
      <c r="AK15" s="22">
        <v>15130236.390000008</v>
      </c>
      <c r="AL15" s="22">
        <v>15180329.649999999</v>
      </c>
      <c r="AM15" s="22">
        <v>16605015.840000002</v>
      </c>
      <c r="AN15" s="22">
        <v>15877614.099999994</v>
      </c>
      <c r="AO15" s="22">
        <v>15664584.479999999</v>
      </c>
      <c r="AP15" s="22">
        <v>16216067.840000005</v>
      </c>
      <c r="AQ15" s="22">
        <v>16657884.570000004</v>
      </c>
      <c r="AR15" s="22">
        <v>16122305.039999999</v>
      </c>
      <c r="AS15" s="22">
        <v>16663529.469999999</v>
      </c>
      <c r="AT15" s="22">
        <v>16653096.819999993</v>
      </c>
      <c r="AU15" s="22">
        <v>16323348.519999998</v>
      </c>
      <c r="AV15" s="22"/>
      <c r="AW15" s="22"/>
      <c r="AX15" s="22"/>
      <c r="AY15" s="22"/>
    </row>
    <row r="16" spans="1:51" ht="14.5" x14ac:dyDescent="0.35">
      <c r="A16" s="17">
        <v>725</v>
      </c>
      <c r="B16" t="s">
        <v>93</v>
      </c>
      <c r="C16" s="30" t="s">
        <v>70</v>
      </c>
      <c r="D16" s="22">
        <v>26060324.380000003</v>
      </c>
      <c r="E16" s="22">
        <v>26381623.509999998</v>
      </c>
      <c r="F16" s="22">
        <v>27422282.099999998</v>
      </c>
      <c r="G16" s="22">
        <v>28710566.66</v>
      </c>
      <c r="H16" s="22">
        <v>27541701.820000004</v>
      </c>
      <c r="I16" s="22">
        <v>28651690.020000007</v>
      </c>
      <c r="J16" s="22">
        <v>27734024.090000004</v>
      </c>
      <c r="K16" s="22">
        <v>27270277.169999998</v>
      </c>
      <c r="L16" s="22">
        <v>27280352.360000003</v>
      </c>
      <c r="M16" s="22">
        <v>27087100.390000008</v>
      </c>
      <c r="N16" s="22">
        <v>27833662.029999997</v>
      </c>
      <c r="O16" s="22">
        <v>30671824.890000001</v>
      </c>
      <c r="P16" s="22">
        <v>28509887.640000001</v>
      </c>
      <c r="Q16" s="22">
        <v>28886084.920000006</v>
      </c>
      <c r="R16" s="22">
        <v>29866031.989999995</v>
      </c>
      <c r="S16" s="22">
        <v>31322075.180000003</v>
      </c>
      <c r="T16" s="22">
        <v>29760229.239999998</v>
      </c>
      <c r="U16" s="22">
        <v>31235459.640000004</v>
      </c>
      <c r="V16" s="22">
        <v>30118495.480000012</v>
      </c>
      <c r="W16" s="22">
        <v>29878392.11999999</v>
      </c>
      <c r="X16" s="22">
        <v>29103299.159999996</v>
      </c>
      <c r="Y16" s="22">
        <v>29736756.409999993</v>
      </c>
      <c r="Z16" s="22">
        <v>30715213.180000011</v>
      </c>
      <c r="AA16" s="22">
        <v>34628812.969999991</v>
      </c>
      <c r="AB16" s="22">
        <v>30010716.29000001</v>
      </c>
      <c r="AC16" s="22">
        <v>30787442.570000004</v>
      </c>
      <c r="AD16" s="22">
        <v>31985997.119999997</v>
      </c>
      <c r="AE16" s="22">
        <v>33305584.639999997</v>
      </c>
      <c r="AF16" s="22">
        <v>33486705.809999999</v>
      </c>
      <c r="AG16" s="22">
        <v>32603984.430000007</v>
      </c>
      <c r="AH16" s="22">
        <v>32495954.200000003</v>
      </c>
      <c r="AI16" s="22">
        <v>31344013.420000009</v>
      </c>
      <c r="AJ16" s="22">
        <v>30876847.879999999</v>
      </c>
      <c r="AK16" s="22">
        <v>31959393.650000006</v>
      </c>
      <c r="AL16" s="22">
        <v>32268308.500000004</v>
      </c>
      <c r="AM16" s="22">
        <v>34772507.300000004</v>
      </c>
      <c r="AN16" s="22">
        <v>32678933.969999999</v>
      </c>
      <c r="AO16" s="22">
        <v>32418354.800000008</v>
      </c>
      <c r="AP16" s="22">
        <v>33952165.290000014</v>
      </c>
      <c r="AQ16" s="22">
        <v>35811484.630000003</v>
      </c>
      <c r="AR16" s="22">
        <v>33762595.409999996</v>
      </c>
      <c r="AS16" s="22">
        <v>34852251.610000007</v>
      </c>
      <c r="AT16" s="22">
        <v>34573316.530000001</v>
      </c>
      <c r="AU16" s="22">
        <v>33648742.809999987</v>
      </c>
      <c r="AV16" s="22"/>
      <c r="AW16" s="22"/>
      <c r="AX16" s="22"/>
      <c r="AY16" s="22"/>
    </row>
    <row r="17" spans="1:51" ht="14.5" x14ac:dyDescent="0.35">
      <c r="A17" s="16">
        <v>784</v>
      </c>
      <c r="B17" t="s">
        <v>93</v>
      </c>
      <c r="C17" s="30" t="s">
        <v>94</v>
      </c>
      <c r="D17" s="22">
        <v>424750473.7899999</v>
      </c>
      <c r="E17" s="22">
        <v>427158143.94000006</v>
      </c>
      <c r="F17" s="22">
        <v>438788120.20999998</v>
      </c>
      <c r="G17" s="22">
        <v>461107915.81000024</v>
      </c>
      <c r="H17" s="22">
        <v>441228537.17000008</v>
      </c>
      <c r="I17" s="22">
        <v>463098317.59000003</v>
      </c>
      <c r="J17" s="22">
        <v>453931435.6699999</v>
      </c>
      <c r="K17" s="22">
        <v>439723050.08999991</v>
      </c>
      <c r="L17" s="22">
        <v>440624272.82999998</v>
      </c>
      <c r="M17" s="22">
        <v>442393218.8599999</v>
      </c>
      <c r="N17" s="22">
        <v>452970934.33999985</v>
      </c>
      <c r="O17" s="22">
        <v>487682656.92999995</v>
      </c>
      <c r="P17" s="22">
        <v>457373724.97999984</v>
      </c>
      <c r="Q17" s="22">
        <v>457581918.7100001</v>
      </c>
      <c r="R17" s="22">
        <v>474601335.45999986</v>
      </c>
      <c r="S17" s="22">
        <v>493116223.52999979</v>
      </c>
      <c r="T17" s="22">
        <v>474306285.7700001</v>
      </c>
      <c r="U17" s="22">
        <v>493266311.18999982</v>
      </c>
      <c r="V17" s="22">
        <v>485372057.90000021</v>
      </c>
      <c r="W17" s="22">
        <v>472693146.37000018</v>
      </c>
      <c r="X17" s="22">
        <v>470314546.50999987</v>
      </c>
      <c r="Y17" s="22">
        <v>478196180.40999991</v>
      </c>
      <c r="Z17" s="22">
        <v>484688064.98999983</v>
      </c>
      <c r="AA17" s="22">
        <v>538720710.65999985</v>
      </c>
      <c r="AB17" s="22">
        <v>477320459.49000019</v>
      </c>
      <c r="AC17" s="22">
        <v>482614550.7899999</v>
      </c>
      <c r="AD17" s="22">
        <v>501964969.19000006</v>
      </c>
      <c r="AE17" s="22">
        <v>519288540.53999984</v>
      </c>
      <c r="AF17" s="22">
        <v>503031573.19000012</v>
      </c>
      <c r="AG17" s="22">
        <v>515247856.16000003</v>
      </c>
      <c r="AH17" s="22">
        <v>507866701.57000011</v>
      </c>
      <c r="AI17" s="22">
        <v>493390702.66000003</v>
      </c>
      <c r="AJ17" s="22">
        <v>495253659.73999989</v>
      </c>
      <c r="AK17" s="22">
        <v>502971285.79000002</v>
      </c>
      <c r="AL17" s="22">
        <v>504520564.43000019</v>
      </c>
      <c r="AM17" s="22">
        <v>540913503.30999994</v>
      </c>
      <c r="AN17" s="22">
        <v>512045260.45999998</v>
      </c>
      <c r="AO17" s="22">
        <v>504396365.68000019</v>
      </c>
      <c r="AP17" s="22">
        <v>529116288.98999989</v>
      </c>
      <c r="AQ17" s="22">
        <v>543882040.65000021</v>
      </c>
      <c r="AR17" s="22">
        <v>520728127.67000008</v>
      </c>
      <c r="AS17" s="22">
        <v>542228237.09999979</v>
      </c>
      <c r="AT17" s="22">
        <v>536067438.70000005</v>
      </c>
      <c r="AU17" s="22">
        <v>520761737.47000003</v>
      </c>
      <c r="AV17" s="22"/>
      <c r="AW17" s="22"/>
      <c r="AX17" s="22"/>
      <c r="AY17" s="22"/>
    </row>
    <row r="18" spans="1:51" ht="14.5" x14ac:dyDescent="0.35">
      <c r="A18" s="16">
        <v>890</v>
      </c>
      <c r="B18" t="s">
        <v>93</v>
      </c>
      <c r="C18" s="30" t="s">
        <v>80</v>
      </c>
      <c r="D18" s="22">
        <v>25795628.25999999</v>
      </c>
      <c r="E18" s="22">
        <v>25597710.220000003</v>
      </c>
      <c r="F18" s="22">
        <v>27545882.040000003</v>
      </c>
      <c r="G18" s="22">
        <v>28993014.289999995</v>
      </c>
      <c r="H18" s="22">
        <v>26285904.449999996</v>
      </c>
      <c r="I18" s="22">
        <v>27579383.439999986</v>
      </c>
      <c r="J18" s="22">
        <v>27721678.439999994</v>
      </c>
      <c r="K18" s="22">
        <v>25954277.780000001</v>
      </c>
      <c r="L18" s="22">
        <v>25990586.319999997</v>
      </c>
      <c r="M18" s="22">
        <v>26422644.32</v>
      </c>
      <c r="N18" s="22">
        <v>27973363.300000004</v>
      </c>
      <c r="O18" s="22">
        <v>29582534.120000008</v>
      </c>
      <c r="P18" s="22">
        <v>27762184.309999999</v>
      </c>
      <c r="Q18" s="22">
        <v>28276695.760000002</v>
      </c>
      <c r="R18" s="22">
        <v>30044708.170000002</v>
      </c>
      <c r="S18" s="22">
        <v>31030955.170000017</v>
      </c>
      <c r="T18" s="22">
        <v>28766486.669999991</v>
      </c>
      <c r="U18" s="22">
        <v>29790280.890000004</v>
      </c>
      <c r="V18" s="22">
        <v>29469150.170000002</v>
      </c>
      <c r="W18" s="22">
        <v>28345726.869999994</v>
      </c>
      <c r="X18" s="22">
        <v>28232459.519999996</v>
      </c>
      <c r="Y18" s="22">
        <v>28701102.339999985</v>
      </c>
      <c r="Z18" s="22">
        <v>29623093.360000003</v>
      </c>
      <c r="AA18" s="22">
        <v>33257348.109999981</v>
      </c>
      <c r="AB18" s="22">
        <v>28494573.340000011</v>
      </c>
      <c r="AC18" s="22">
        <v>30001519.520000007</v>
      </c>
      <c r="AD18" s="22">
        <v>32522208.129999984</v>
      </c>
      <c r="AE18" s="22">
        <v>33301048.130000006</v>
      </c>
      <c r="AF18" s="22">
        <v>31421207.439999998</v>
      </c>
      <c r="AG18" s="22">
        <v>31351416.48</v>
      </c>
      <c r="AH18" s="22">
        <v>30781246.589999985</v>
      </c>
      <c r="AI18" s="22">
        <v>29641020.489999995</v>
      </c>
      <c r="AJ18" s="22">
        <v>29846628.639999993</v>
      </c>
      <c r="AK18" s="22">
        <v>30564405.510000002</v>
      </c>
      <c r="AL18" s="22">
        <v>30944779.840000004</v>
      </c>
      <c r="AM18" s="22">
        <v>33620528.710000001</v>
      </c>
      <c r="AN18" s="22">
        <v>31627246.87000002</v>
      </c>
      <c r="AO18" s="22">
        <v>32139149.620000008</v>
      </c>
      <c r="AP18" s="22">
        <v>33500668.630000014</v>
      </c>
      <c r="AQ18" s="22">
        <v>34698200.380000018</v>
      </c>
      <c r="AR18" s="22">
        <v>32484062.660000008</v>
      </c>
      <c r="AS18" s="22">
        <v>33122740.099999998</v>
      </c>
      <c r="AT18" s="22">
        <v>32787813.950000007</v>
      </c>
      <c r="AU18" s="22">
        <v>31440704.659999989</v>
      </c>
      <c r="AV18" s="22"/>
      <c r="AW18" s="22"/>
      <c r="AX18" s="22"/>
      <c r="AY18" s="22"/>
    </row>
    <row r="19" spans="1:51" ht="14.5" x14ac:dyDescent="0.35">
      <c r="A19" s="16">
        <v>205</v>
      </c>
      <c r="B19" t="s">
        <v>95</v>
      </c>
      <c r="C19" s="30" t="s">
        <v>20</v>
      </c>
      <c r="D19" s="22">
        <v>8100466.5599999977</v>
      </c>
      <c r="E19" s="22">
        <v>8227120.3199999975</v>
      </c>
      <c r="F19" s="22">
        <v>8668880.3800000008</v>
      </c>
      <c r="G19" s="22">
        <v>9255509.8499999978</v>
      </c>
      <c r="H19" s="22">
        <v>8483017.2800000012</v>
      </c>
      <c r="I19" s="22">
        <v>8870442.1099999994</v>
      </c>
      <c r="J19" s="22">
        <v>9227584.7199999988</v>
      </c>
      <c r="K19" s="22">
        <v>8600178.1500000004</v>
      </c>
      <c r="L19" s="22">
        <v>8613740.7099999972</v>
      </c>
      <c r="M19" s="22">
        <v>8516341.629999999</v>
      </c>
      <c r="N19" s="22">
        <v>8786913.620000001</v>
      </c>
      <c r="O19" s="22">
        <v>9617430.2799999993</v>
      </c>
      <c r="P19" s="22">
        <v>9029417.9400000013</v>
      </c>
      <c r="Q19" s="22">
        <v>9011753.7600000016</v>
      </c>
      <c r="R19" s="22">
        <v>9296606.3100000005</v>
      </c>
      <c r="S19" s="22">
        <v>9752486.6399999987</v>
      </c>
      <c r="T19" s="22">
        <v>9492040.459999999</v>
      </c>
      <c r="U19" s="22">
        <v>9769223.3899999987</v>
      </c>
      <c r="V19" s="22">
        <v>9670907.3700000029</v>
      </c>
      <c r="W19" s="22">
        <v>9534319.6600000001</v>
      </c>
      <c r="X19" s="22">
        <v>9388268.9800000023</v>
      </c>
      <c r="Y19" s="22">
        <v>9485124.299999997</v>
      </c>
      <c r="Z19" s="22">
        <v>9513895.8600000013</v>
      </c>
      <c r="AA19" s="22">
        <v>12795540.179999996</v>
      </c>
      <c r="AB19" s="22">
        <v>9473520.3300000019</v>
      </c>
      <c r="AC19" s="22">
        <v>9606868.1600000001</v>
      </c>
      <c r="AD19" s="22">
        <v>9845809.5</v>
      </c>
      <c r="AE19" s="22">
        <v>10276115.149999999</v>
      </c>
      <c r="AF19" s="22">
        <v>9863556.4900000021</v>
      </c>
      <c r="AG19" s="22">
        <v>10144322.330000002</v>
      </c>
      <c r="AH19" s="22">
        <v>10021350.99</v>
      </c>
      <c r="AI19" s="22">
        <v>9878140.6100000013</v>
      </c>
      <c r="AJ19" s="22">
        <v>9787829.4900000002</v>
      </c>
      <c r="AK19" s="22">
        <v>10002732.450000001</v>
      </c>
      <c r="AL19" s="22">
        <v>9986380.7500000037</v>
      </c>
      <c r="AM19" s="22">
        <v>10605656.920000004</v>
      </c>
      <c r="AN19" s="22">
        <v>10315864.209999999</v>
      </c>
      <c r="AO19" s="22">
        <v>10065855.73</v>
      </c>
      <c r="AP19" s="22">
        <v>10457569.810000002</v>
      </c>
      <c r="AQ19" s="22">
        <v>10731261.099999998</v>
      </c>
      <c r="AR19" s="22">
        <v>10499946.999999996</v>
      </c>
      <c r="AS19" s="22">
        <v>11206974.790000005</v>
      </c>
      <c r="AT19" s="22">
        <v>10851859.51</v>
      </c>
      <c r="AU19" s="22">
        <v>10627550.759999998</v>
      </c>
      <c r="AV19" s="22"/>
      <c r="AW19" s="22"/>
      <c r="AX19" s="22"/>
      <c r="AY19" s="22"/>
    </row>
    <row r="20" spans="1:51" ht="14.5" x14ac:dyDescent="0.35">
      <c r="A20" s="16">
        <v>130</v>
      </c>
      <c r="B20" t="s">
        <v>96</v>
      </c>
      <c r="C20" s="30" t="s">
        <v>13</v>
      </c>
      <c r="D20" s="22">
        <v>2904769.7299999995</v>
      </c>
      <c r="E20" s="22">
        <v>2962767.19</v>
      </c>
      <c r="F20" s="22">
        <v>3010065.8000000003</v>
      </c>
      <c r="G20" s="22">
        <v>3410275.6100000017</v>
      </c>
      <c r="H20" s="22">
        <v>3202547.03</v>
      </c>
      <c r="I20" s="22">
        <v>3324510.87</v>
      </c>
      <c r="J20" s="22">
        <v>3212815.4800000004</v>
      </c>
      <c r="K20" s="22">
        <v>3142227.9100000006</v>
      </c>
      <c r="L20" s="22">
        <v>3116480.2400000007</v>
      </c>
      <c r="M20" s="22">
        <v>3199604.29</v>
      </c>
      <c r="N20" s="22">
        <v>3310016.5</v>
      </c>
      <c r="O20" s="22">
        <v>3861803.01</v>
      </c>
      <c r="P20" s="22">
        <v>3243307.6300000004</v>
      </c>
      <c r="Q20" s="22">
        <v>3232034.5900000003</v>
      </c>
      <c r="R20" s="22">
        <v>3451871.1199999992</v>
      </c>
      <c r="S20" s="22">
        <v>3620823.3299999991</v>
      </c>
      <c r="T20" s="22">
        <v>3403472.54</v>
      </c>
      <c r="U20" s="22">
        <v>3561835.5999999992</v>
      </c>
      <c r="V20" s="22">
        <v>3375697.12</v>
      </c>
      <c r="W20" s="22">
        <v>3375597.83</v>
      </c>
      <c r="X20" s="22">
        <v>3383320.7</v>
      </c>
      <c r="Y20" s="22">
        <v>3394194.7799999979</v>
      </c>
      <c r="Z20" s="22">
        <v>3448678.18</v>
      </c>
      <c r="AA20" s="22">
        <v>3978608.4100000015</v>
      </c>
      <c r="AB20" s="22">
        <v>3418692.0300000021</v>
      </c>
      <c r="AC20" s="22">
        <v>3432943.1</v>
      </c>
      <c r="AD20" s="22">
        <v>3631463.709999999</v>
      </c>
      <c r="AE20" s="22">
        <v>3877974.4600000009</v>
      </c>
      <c r="AF20" s="22">
        <v>3590440.2500000014</v>
      </c>
      <c r="AG20" s="22">
        <v>3697769.6799999997</v>
      </c>
      <c r="AH20" s="22">
        <v>3362740.26</v>
      </c>
      <c r="AI20" s="22">
        <v>3588257.8000000003</v>
      </c>
      <c r="AJ20" s="22">
        <v>3520655.2399999998</v>
      </c>
      <c r="AK20" s="22">
        <v>3571945.919999999</v>
      </c>
      <c r="AL20" s="22">
        <v>3579494.7999999989</v>
      </c>
      <c r="AM20" s="22">
        <v>3962827.63</v>
      </c>
      <c r="AN20" s="22">
        <v>3657437.9799999986</v>
      </c>
      <c r="AO20" s="22">
        <v>3566041.9600000004</v>
      </c>
      <c r="AP20" s="22">
        <v>3714479.2499999991</v>
      </c>
      <c r="AQ20" s="22">
        <v>3965239.6700000023</v>
      </c>
      <c r="AR20" s="22">
        <v>3780174.35</v>
      </c>
      <c r="AS20" s="22">
        <v>3995402.8800000008</v>
      </c>
      <c r="AT20" s="22">
        <v>3892834.3199999984</v>
      </c>
      <c r="AU20" s="22">
        <v>3839244.63</v>
      </c>
      <c r="AV20" s="22"/>
      <c r="AW20" s="22"/>
      <c r="AX20" s="22"/>
      <c r="AY20" s="22"/>
    </row>
    <row r="21" spans="1:51" ht="14.5" x14ac:dyDescent="0.35">
      <c r="A21" s="17">
        <v>250</v>
      </c>
      <c r="B21" t="s">
        <v>96</v>
      </c>
      <c r="C21" s="30" t="s">
        <v>24</v>
      </c>
      <c r="D21" s="22">
        <v>11044389.989999998</v>
      </c>
      <c r="E21" s="22">
        <v>10987923.050000001</v>
      </c>
      <c r="F21" s="22">
        <v>11247586.199999999</v>
      </c>
      <c r="G21" s="22">
        <v>12316147.25</v>
      </c>
      <c r="H21" s="22">
        <v>11727261.449999996</v>
      </c>
      <c r="I21" s="22">
        <v>12560924.480000002</v>
      </c>
      <c r="J21" s="22">
        <v>11676047.000000002</v>
      </c>
      <c r="K21" s="22">
        <v>11472407.450000001</v>
      </c>
      <c r="L21" s="22">
        <v>11673181.559999999</v>
      </c>
      <c r="M21" s="22">
        <v>11867456.359999998</v>
      </c>
      <c r="N21" s="22">
        <v>12361824.84</v>
      </c>
      <c r="O21" s="22">
        <v>13292248.740000002</v>
      </c>
      <c r="P21" s="22">
        <v>11987170.069999998</v>
      </c>
      <c r="Q21" s="22">
        <v>11771649.569999998</v>
      </c>
      <c r="R21" s="22">
        <v>12363487.07</v>
      </c>
      <c r="S21" s="22">
        <v>13479309.829999998</v>
      </c>
      <c r="T21" s="22">
        <v>12422712.09</v>
      </c>
      <c r="U21" s="22">
        <v>13633710.949999996</v>
      </c>
      <c r="V21" s="22">
        <v>12640895</v>
      </c>
      <c r="W21" s="22">
        <v>12359169.350000003</v>
      </c>
      <c r="X21" s="22">
        <v>12446598.060000006</v>
      </c>
      <c r="Y21" s="22">
        <v>12768884.800000003</v>
      </c>
      <c r="Z21" s="22">
        <v>12852961.890000001</v>
      </c>
      <c r="AA21" s="22">
        <v>14202262.770000001</v>
      </c>
      <c r="AB21" s="22">
        <v>12533662.629999999</v>
      </c>
      <c r="AC21" s="22">
        <v>12766867.270000003</v>
      </c>
      <c r="AD21" s="22">
        <v>12639978.579999998</v>
      </c>
      <c r="AE21" s="22">
        <v>13994829.959999997</v>
      </c>
      <c r="AF21" s="22">
        <v>13144885.98</v>
      </c>
      <c r="AG21" s="22">
        <v>13810888.300000001</v>
      </c>
      <c r="AH21" s="22">
        <v>13136257.799999997</v>
      </c>
      <c r="AI21" s="22">
        <v>12945514.509999998</v>
      </c>
      <c r="AJ21" s="22">
        <v>12825070.43</v>
      </c>
      <c r="AK21" s="22">
        <v>13460338.879999993</v>
      </c>
      <c r="AL21" s="22">
        <v>13396714.999999998</v>
      </c>
      <c r="AM21" s="22">
        <v>14367767.510000002</v>
      </c>
      <c r="AN21" s="22">
        <v>13083742.700000007</v>
      </c>
      <c r="AO21" s="22">
        <v>12944827.789999997</v>
      </c>
      <c r="AP21" s="22">
        <v>13093692.57</v>
      </c>
      <c r="AQ21" s="22">
        <v>14210838.860000005</v>
      </c>
      <c r="AR21" s="22">
        <v>13628523.529999999</v>
      </c>
      <c r="AS21" s="22">
        <v>14376714.989999998</v>
      </c>
      <c r="AT21" s="22">
        <v>13714394.530000003</v>
      </c>
      <c r="AU21" s="22">
        <v>13631835.200000005</v>
      </c>
      <c r="AV21" s="22"/>
      <c r="AW21" s="22"/>
      <c r="AX21" s="22"/>
      <c r="AY21" s="22"/>
    </row>
    <row r="22" spans="1:51" ht="14.5" x14ac:dyDescent="0.35">
      <c r="A22" s="16">
        <v>321</v>
      </c>
      <c r="B22" t="s">
        <v>96</v>
      </c>
      <c r="C22" s="30" t="s">
        <v>35</v>
      </c>
      <c r="D22" s="22">
        <v>16774583.019999998</v>
      </c>
      <c r="E22" s="22">
        <v>16887515.530000001</v>
      </c>
      <c r="F22" s="22">
        <v>16776340.090000002</v>
      </c>
      <c r="G22" s="22">
        <v>18832272.530000012</v>
      </c>
      <c r="H22" s="22">
        <v>18002958.850000001</v>
      </c>
      <c r="I22" s="22">
        <v>19156904.890000001</v>
      </c>
      <c r="J22" s="22">
        <v>18170565.739999998</v>
      </c>
      <c r="K22" s="22">
        <v>17728081.27</v>
      </c>
      <c r="L22" s="22">
        <v>17697676.419999994</v>
      </c>
      <c r="M22" s="22">
        <v>17799774.799999997</v>
      </c>
      <c r="N22" s="22">
        <v>18213500.930000003</v>
      </c>
      <c r="O22" s="22">
        <v>19271280.24000001</v>
      </c>
      <c r="P22" s="22">
        <v>17600491.990000006</v>
      </c>
      <c r="Q22" s="22">
        <v>17489472.140000001</v>
      </c>
      <c r="R22" s="22">
        <v>17790669.16</v>
      </c>
      <c r="S22" s="22">
        <v>19638825.210000001</v>
      </c>
      <c r="T22" s="22">
        <v>18594556.989999998</v>
      </c>
      <c r="U22" s="22">
        <v>19720775.189999994</v>
      </c>
      <c r="V22" s="22">
        <v>18733011.840000004</v>
      </c>
      <c r="W22" s="22">
        <v>18636571.140000004</v>
      </c>
      <c r="X22" s="22">
        <v>18209588.359999996</v>
      </c>
      <c r="Y22" s="22">
        <v>18604851.920000006</v>
      </c>
      <c r="Z22" s="22">
        <v>18590815.800000001</v>
      </c>
      <c r="AA22" s="22">
        <v>20151887.740000002</v>
      </c>
      <c r="AB22" s="22">
        <v>18124457.580000002</v>
      </c>
      <c r="AC22" s="22">
        <v>18402017.089999992</v>
      </c>
      <c r="AD22" s="22">
        <v>18182135.720000003</v>
      </c>
      <c r="AE22" s="22">
        <v>19983840.580000002</v>
      </c>
      <c r="AF22" s="22">
        <v>19081096.23</v>
      </c>
      <c r="AG22" s="22">
        <v>19769505.960000001</v>
      </c>
      <c r="AH22" s="22">
        <v>19469255.349999998</v>
      </c>
      <c r="AI22" s="22">
        <v>19302890.049999997</v>
      </c>
      <c r="AJ22" s="22">
        <v>18604006.899999999</v>
      </c>
      <c r="AK22" s="22">
        <v>19177937.989999998</v>
      </c>
      <c r="AL22" s="22">
        <v>19236010.50999999</v>
      </c>
      <c r="AM22" s="22">
        <v>19599532.540000007</v>
      </c>
      <c r="AN22" s="22">
        <v>18653838.030000009</v>
      </c>
      <c r="AO22" s="22">
        <v>18284700.98</v>
      </c>
      <c r="AP22" s="22">
        <v>18073380.320000004</v>
      </c>
      <c r="AQ22" s="22">
        <v>20022457.190000001</v>
      </c>
      <c r="AR22" s="22">
        <v>19616070.959999993</v>
      </c>
      <c r="AS22" s="22">
        <v>20339191.259999998</v>
      </c>
      <c r="AT22" s="22">
        <v>19803269.799999993</v>
      </c>
      <c r="AU22" s="22">
        <v>20017991.419999994</v>
      </c>
      <c r="AV22" s="22"/>
      <c r="AW22" s="22"/>
      <c r="AX22" s="22"/>
      <c r="AY22" s="22"/>
    </row>
    <row r="23" spans="1:51" ht="14.5" x14ac:dyDescent="0.35">
      <c r="A23" s="16">
        <v>442</v>
      </c>
      <c r="B23" t="s">
        <v>96</v>
      </c>
      <c r="C23" s="30" t="s">
        <v>43</v>
      </c>
      <c r="D23" s="22">
        <v>4352711.0099999988</v>
      </c>
      <c r="E23" s="22">
        <v>4455872.8600000003</v>
      </c>
      <c r="F23" s="22">
        <v>4429585.7100000009</v>
      </c>
      <c r="G23" s="22">
        <v>4791370.7300000004</v>
      </c>
      <c r="H23" s="22">
        <v>4810589.2199999988</v>
      </c>
      <c r="I23" s="22">
        <v>4843458.8199999975</v>
      </c>
      <c r="J23" s="22">
        <v>4721972.2</v>
      </c>
      <c r="K23" s="22">
        <v>4546915.7299999995</v>
      </c>
      <c r="L23" s="22">
        <v>4692865.95</v>
      </c>
      <c r="M23" s="22">
        <v>4688052.3899999997</v>
      </c>
      <c r="N23" s="22">
        <v>4880326.43</v>
      </c>
      <c r="O23" s="22">
        <v>5252734.7700000014</v>
      </c>
      <c r="P23" s="22">
        <v>4638680.7399999993</v>
      </c>
      <c r="Q23" s="22">
        <v>4734908.2299999995</v>
      </c>
      <c r="R23" s="22">
        <v>4859125.75</v>
      </c>
      <c r="S23" s="22">
        <v>4990784.3899999987</v>
      </c>
      <c r="T23" s="22">
        <v>4935009.6900000013</v>
      </c>
      <c r="U23" s="22">
        <v>5273440.120000001</v>
      </c>
      <c r="V23" s="22">
        <v>4971510.5600000024</v>
      </c>
      <c r="W23" s="22">
        <v>5031247.1900000004</v>
      </c>
      <c r="X23" s="22">
        <v>4947246.97</v>
      </c>
      <c r="Y23" s="22">
        <v>4971294.0100000007</v>
      </c>
      <c r="Z23" s="22">
        <v>5037772.8800000018</v>
      </c>
      <c r="AA23" s="22">
        <v>5676501.6199999973</v>
      </c>
      <c r="AB23" s="22">
        <v>4847316.3600000003</v>
      </c>
      <c r="AC23" s="22">
        <v>4982923.049999998</v>
      </c>
      <c r="AD23" s="22">
        <v>4953950.4200000009</v>
      </c>
      <c r="AE23" s="22">
        <v>5257151.9299999988</v>
      </c>
      <c r="AF23" s="22">
        <v>5219128.8199999994</v>
      </c>
      <c r="AG23" s="22">
        <v>5331737.79</v>
      </c>
      <c r="AH23" s="22">
        <v>5204659.4999999981</v>
      </c>
      <c r="AI23" s="22">
        <v>5156078.51</v>
      </c>
      <c r="AJ23" s="22">
        <v>5061028.3499999987</v>
      </c>
      <c r="AK23" s="22">
        <v>5166717.3500000006</v>
      </c>
      <c r="AL23" s="22">
        <v>5258728.4000000004</v>
      </c>
      <c r="AM23" s="22">
        <v>5562570.4799999995</v>
      </c>
      <c r="AN23" s="22">
        <v>5121243.6499999994</v>
      </c>
      <c r="AO23" s="22">
        <v>5108807.6499999994</v>
      </c>
      <c r="AP23" s="22">
        <v>5244659.8499999987</v>
      </c>
      <c r="AQ23" s="22">
        <v>5407607.459999999</v>
      </c>
      <c r="AR23" s="22">
        <v>5453070.5699999994</v>
      </c>
      <c r="AS23" s="22">
        <v>5577116.6300000008</v>
      </c>
      <c r="AT23" s="22">
        <v>5438913.3099999996</v>
      </c>
      <c r="AU23" s="22">
        <v>5422525.2000000002</v>
      </c>
      <c r="AV23" s="22"/>
      <c r="AW23" s="22"/>
      <c r="AX23" s="22"/>
      <c r="AY23" s="22"/>
    </row>
    <row r="24" spans="1:51" ht="14.5" x14ac:dyDescent="0.35">
      <c r="A24" s="16">
        <v>511</v>
      </c>
      <c r="B24" t="s">
        <v>96</v>
      </c>
      <c r="C24" s="30" t="s">
        <v>49</v>
      </c>
      <c r="D24" s="22">
        <v>24119825.190000001</v>
      </c>
      <c r="E24" s="22">
        <v>23937176.170000006</v>
      </c>
      <c r="F24" s="22">
        <v>23814615.099999987</v>
      </c>
      <c r="G24" s="22">
        <v>27099339.320000008</v>
      </c>
      <c r="H24" s="22">
        <v>25525500.589999992</v>
      </c>
      <c r="I24" s="22">
        <v>28130275.980000004</v>
      </c>
      <c r="J24" s="22">
        <v>24998344.050000001</v>
      </c>
      <c r="K24" s="22">
        <v>24334347.040000014</v>
      </c>
      <c r="L24" s="22">
        <v>25461850.760000002</v>
      </c>
      <c r="M24" s="22">
        <v>25968028.779999994</v>
      </c>
      <c r="N24" s="22">
        <v>25828650.239999998</v>
      </c>
      <c r="O24" s="22">
        <v>27946996.13000001</v>
      </c>
      <c r="P24" s="22">
        <v>25733908.720000003</v>
      </c>
      <c r="Q24" s="22">
        <v>24736595.379999999</v>
      </c>
      <c r="R24" s="22">
        <v>25569560.010000005</v>
      </c>
      <c r="S24" s="22">
        <v>27628425.98</v>
      </c>
      <c r="T24" s="22">
        <v>26526736.640000001</v>
      </c>
      <c r="U24" s="22">
        <v>29269728.739999987</v>
      </c>
      <c r="V24" s="22">
        <v>26449608.050000008</v>
      </c>
      <c r="W24" s="22">
        <v>25706664.150000006</v>
      </c>
      <c r="X24" s="22">
        <v>26021925.059999995</v>
      </c>
      <c r="Y24" s="22">
        <v>27010380.880000003</v>
      </c>
      <c r="Z24" s="22">
        <v>26580943.390000001</v>
      </c>
      <c r="AA24" s="22">
        <v>28525213.249999993</v>
      </c>
      <c r="AB24" s="22">
        <v>25922027.979999993</v>
      </c>
      <c r="AC24" s="22">
        <v>25652262.479999986</v>
      </c>
      <c r="AD24" s="22">
        <v>25220602.07</v>
      </c>
      <c r="AE24" s="22">
        <v>27837710.680000003</v>
      </c>
      <c r="AF24" s="22">
        <v>27290711.440000016</v>
      </c>
      <c r="AG24" s="22">
        <v>28926780.530000012</v>
      </c>
      <c r="AH24" s="22">
        <v>27049311.699999992</v>
      </c>
      <c r="AI24" s="22">
        <v>26224031.389999997</v>
      </c>
      <c r="AJ24" s="22">
        <v>26832210.580000002</v>
      </c>
      <c r="AK24" s="22">
        <v>27948890.400000021</v>
      </c>
      <c r="AL24" s="22">
        <v>27330394.779999997</v>
      </c>
      <c r="AM24" s="22">
        <v>28409539.290000007</v>
      </c>
      <c r="AN24" s="22">
        <v>26980480.509999998</v>
      </c>
      <c r="AO24" s="22">
        <v>26201527.680000007</v>
      </c>
      <c r="AP24" s="22">
        <v>25968240.040000014</v>
      </c>
      <c r="AQ24" s="22">
        <v>28785559.219999995</v>
      </c>
      <c r="AR24" s="22">
        <v>28308978.869999997</v>
      </c>
      <c r="AS24" s="22">
        <v>30374995.899999987</v>
      </c>
      <c r="AT24" s="22">
        <v>28108408.649999987</v>
      </c>
      <c r="AU24" s="22">
        <v>28032734.449999999</v>
      </c>
      <c r="AV24" s="22"/>
      <c r="AW24" s="22"/>
      <c r="AX24" s="22"/>
      <c r="AY24" s="22"/>
    </row>
    <row r="25" spans="1:51" ht="14.5" x14ac:dyDescent="0.35">
      <c r="A25" s="17">
        <v>515</v>
      </c>
      <c r="B25" t="s">
        <v>96</v>
      </c>
      <c r="C25" s="30" t="s">
        <v>50</v>
      </c>
      <c r="D25" s="22">
        <v>2494459.0300000003</v>
      </c>
      <c r="E25" s="22">
        <v>2467940.8799999994</v>
      </c>
      <c r="F25" s="22">
        <v>2494617.3199999998</v>
      </c>
      <c r="G25" s="22">
        <v>2718964.2500000005</v>
      </c>
      <c r="H25" s="22">
        <v>2631054.4</v>
      </c>
      <c r="I25" s="22">
        <v>2788081.76</v>
      </c>
      <c r="J25" s="22">
        <v>2603077.2100000009</v>
      </c>
      <c r="K25" s="22">
        <v>2544873.67</v>
      </c>
      <c r="L25" s="22">
        <v>2543889.2699999996</v>
      </c>
      <c r="M25" s="22">
        <v>2591320.9899999998</v>
      </c>
      <c r="N25" s="22">
        <v>2712878.5700000008</v>
      </c>
      <c r="O25" s="22">
        <v>2853922.5299999993</v>
      </c>
      <c r="P25" s="22">
        <v>2727686.2500000014</v>
      </c>
      <c r="Q25" s="22">
        <v>2727323.71</v>
      </c>
      <c r="R25" s="22">
        <v>2717398.3000000003</v>
      </c>
      <c r="S25" s="22">
        <v>2898130.100000001</v>
      </c>
      <c r="T25" s="22">
        <v>2846510.0799999991</v>
      </c>
      <c r="U25" s="22">
        <v>3014992.2299999995</v>
      </c>
      <c r="V25" s="22">
        <v>2812128.8999999994</v>
      </c>
      <c r="W25" s="22">
        <v>2819883.7700000005</v>
      </c>
      <c r="X25" s="22">
        <v>2770183.09</v>
      </c>
      <c r="Y25" s="22">
        <v>2874797.8000000003</v>
      </c>
      <c r="Z25" s="22">
        <v>2827913.56</v>
      </c>
      <c r="AA25" s="22">
        <v>3114366.1300000004</v>
      </c>
      <c r="AB25" s="22">
        <v>2919739.4800000004</v>
      </c>
      <c r="AC25" s="22">
        <v>2865868.080000001</v>
      </c>
      <c r="AD25" s="22">
        <v>2821834.33</v>
      </c>
      <c r="AE25" s="22">
        <v>3025429.1500000008</v>
      </c>
      <c r="AF25" s="22">
        <v>3013839.4699999993</v>
      </c>
      <c r="AG25" s="22">
        <v>3090533.5099999988</v>
      </c>
      <c r="AH25" s="22">
        <v>3038477.2499999995</v>
      </c>
      <c r="AI25" s="22">
        <v>2920547.0399999996</v>
      </c>
      <c r="AJ25" s="22">
        <v>2936122.79</v>
      </c>
      <c r="AK25" s="22">
        <v>3089460.6399999992</v>
      </c>
      <c r="AL25" s="22">
        <v>2968318.1599999992</v>
      </c>
      <c r="AM25" s="22">
        <v>3223384.9099999997</v>
      </c>
      <c r="AN25" s="22">
        <v>3215027.3100000015</v>
      </c>
      <c r="AO25" s="22">
        <v>3058136.9899999988</v>
      </c>
      <c r="AP25" s="22">
        <v>2995126.8700000006</v>
      </c>
      <c r="AQ25" s="22">
        <v>3466995.830000001</v>
      </c>
      <c r="AR25" s="22">
        <v>3282734.6600000011</v>
      </c>
      <c r="AS25" s="22">
        <v>3425214.8599999994</v>
      </c>
      <c r="AT25" s="22">
        <v>3239336.819999998</v>
      </c>
      <c r="AU25" s="22">
        <v>3169112.0899999989</v>
      </c>
      <c r="AV25" s="22"/>
      <c r="AW25" s="22"/>
      <c r="AX25" s="22"/>
      <c r="AY25" s="22"/>
    </row>
    <row r="26" spans="1:51" ht="14.5" x14ac:dyDescent="0.35">
      <c r="A26" s="17">
        <v>736</v>
      </c>
      <c r="B26" t="s">
        <v>96</v>
      </c>
      <c r="C26" s="30" t="s">
        <v>72</v>
      </c>
      <c r="D26" s="22">
        <v>6113599.4399999948</v>
      </c>
      <c r="E26" s="22">
        <v>6040616.9299999988</v>
      </c>
      <c r="F26" s="22">
        <v>6110724.3600000003</v>
      </c>
      <c r="G26" s="22">
        <v>6527025.8500000015</v>
      </c>
      <c r="H26" s="22">
        <v>6687586.8400000017</v>
      </c>
      <c r="I26" s="22">
        <v>6608325.169999999</v>
      </c>
      <c r="J26" s="22">
        <v>6376492.6999999983</v>
      </c>
      <c r="K26" s="22">
        <v>6358411.0700000003</v>
      </c>
      <c r="L26" s="22">
        <v>6249258.6300000008</v>
      </c>
      <c r="M26" s="22">
        <v>6193563.2699999986</v>
      </c>
      <c r="N26" s="22">
        <v>6373148.4900000058</v>
      </c>
      <c r="O26" s="22">
        <v>6974290.3000000045</v>
      </c>
      <c r="P26" s="22">
        <v>6405563.6000000006</v>
      </c>
      <c r="Q26" s="22">
        <v>6057077.780000004</v>
      </c>
      <c r="R26" s="22">
        <v>6158351.2200000007</v>
      </c>
      <c r="S26" s="22">
        <v>6800616.3199999984</v>
      </c>
      <c r="T26" s="22">
        <v>6455654.4399999976</v>
      </c>
      <c r="U26" s="22">
        <v>6793663.8699999982</v>
      </c>
      <c r="V26" s="22">
        <v>6435125.0400000028</v>
      </c>
      <c r="W26" s="22">
        <v>6225996.0700000003</v>
      </c>
      <c r="X26" s="22">
        <v>6116323.6799999978</v>
      </c>
      <c r="Y26" s="22">
        <v>6306909.2599999979</v>
      </c>
      <c r="Z26" s="22">
        <v>6303751.379999998</v>
      </c>
      <c r="AA26" s="22">
        <v>6943834.9099999992</v>
      </c>
      <c r="AB26" s="22">
        <v>6385815.9600000028</v>
      </c>
      <c r="AC26" s="22">
        <v>6263209.8099999987</v>
      </c>
      <c r="AD26" s="22">
        <v>6186696.4999999972</v>
      </c>
      <c r="AE26" s="22">
        <v>6651835.0200000014</v>
      </c>
      <c r="AF26" s="22">
        <v>6529785.1699999999</v>
      </c>
      <c r="AG26" s="22">
        <v>6665834.389999995</v>
      </c>
      <c r="AH26" s="22">
        <v>6562153.2299999967</v>
      </c>
      <c r="AI26" s="22">
        <v>6426408.9200000027</v>
      </c>
      <c r="AJ26" s="22">
        <v>6306776.7800000021</v>
      </c>
      <c r="AK26" s="22">
        <v>6453299.1000000024</v>
      </c>
      <c r="AL26" s="22">
        <v>6309106.7199999988</v>
      </c>
      <c r="AM26" s="22">
        <v>6755920.4300000025</v>
      </c>
      <c r="AN26" s="22">
        <v>6296857.7200000044</v>
      </c>
      <c r="AO26" s="22">
        <v>6054476.1799999997</v>
      </c>
      <c r="AP26" s="22">
        <v>6118554.9299999969</v>
      </c>
      <c r="AQ26" s="22">
        <v>6831740.2299999977</v>
      </c>
      <c r="AR26" s="22">
        <v>6738007.0199999996</v>
      </c>
      <c r="AS26" s="22">
        <v>6893383.6900000004</v>
      </c>
      <c r="AT26" s="22">
        <v>6764140.6000000006</v>
      </c>
      <c r="AU26" s="22">
        <v>7082972.0399999963</v>
      </c>
      <c r="AV26" s="22"/>
      <c r="AW26" s="22"/>
      <c r="AX26" s="22"/>
      <c r="AY26" s="22"/>
    </row>
    <row r="27" spans="1:51" ht="14.5" x14ac:dyDescent="0.35">
      <c r="A27" s="16">
        <v>247</v>
      </c>
      <c r="B27" t="s">
        <v>97</v>
      </c>
      <c r="C27" s="30" t="s">
        <v>23</v>
      </c>
      <c r="D27" s="22">
        <v>8106824.6500000041</v>
      </c>
      <c r="E27" s="22">
        <v>8230993.2700000005</v>
      </c>
      <c r="F27" s="22">
        <v>8007742.6999999983</v>
      </c>
      <c r="G27" s="22">
        <v>8639355.9700000007</v>
      </c>
      <c r="H27" s="22">
        <v>8453195.4899999965</v>
      </c>
      <c r="I27" s="22">
        <v>9354591.2600000016</v>
      </c>
      <c r="J27" s="22">
        <v>8859576.1900000013</v>
      </c>
      <c r="K27" s="22">
        <v>8689184.7100000009</v>
      </c>
      <c r="L27" s="22">
        <v>8722621.8500000015</v>
      </c>
      <c r="M27" s="22">
        <v>8876893.3300000001</v>
      </c>
      <c r="N27" s="22">
        <v>8985917.6500000022</v>
      </c>
      <c r="O27" s="22">
        <v>9894016.950000003</v>
      </c>
      <c r="P27" s="22">
        <v>8567966.4499999993</v>
      </c>
      <c r="Q27" s="22">
        <v>8687695.5199999977</v>
      </c>
      <c r="R27" s="22">
        <v>8866992.7699999996</v>
      </c>
      <c r="S27" s="22">
        <v>8944361.4500000011</v>
      </c>
      <c r="T27" s="22">
        <v>9152430.6599999983</v>
      </c>
      <c r="U27" s="22">
        <v>9779571.5799999963</v>
      </c>
      <c r="V27" s="22">
        <v>9303403.9899999965</v>
      </c>
      <c r="W27" s="22">
        <v>9428608.7799999993</v>
      </c>
      <c r="X27" s="22">
        <v>9273170.8800000008</v>
      </c>
      <c r="Y27" s="22">
        <v>9350243.1700000018</v>
      </c>
      <c r="Z27" s="22">
        <v>9533347.3100000042</v>
      </c>
      <c r="AA27" s="22">
        <v>10747687.660000002</v>
      </c>
      <c r="AB27" s="22">
        <v>9007831.7300000023</v>
      </c>
      <c r="AC27" s="22">
        <v>9143678.2900000028</v>
      </c>
      <c r="AD27" s="22">
        <v>9064987.75</v>
      </c>
      <c r="AE27" s="22">
        <v>9517954.2199999988</v>
      </c>
      <c r="AF27" s="22">
        <v>9620255.3800000008</v>
      </c>
      <c r="AG27" s="22">
        <v>10127523.840000002</v>
      </c>
      <c r="AH27" s="22">
        <v>9858769.1099999938</v>
      </c>
      <c r="AI27" s="22">
        <v>9673828.620000001</v>
      </c>
      <c r="AJ27" s="22">
        <v>9560690.4299999997</v>
      </c>
      <c r="AK27" s="22">
        <v>9872105.0800000038</v>
      </c>
      <c r="AL27" s="22">
        <v>9915474.7600000035</v>
      </c>
      <c r="AM27" s="22">
        <v>10847103.01</v>
      </c>
      <c r="AN27" s="22">
        <v>9565263.3799999952</v>
      </c>
      <c r="AO27" s="22">
        <v>9512541.5700000003</v>
      </c>
      <c r="AP27" s="22">
        <v>9623100.9699999988</v>
      </c>
      <c r="AQ27" s="22">
        <v>9998738.6000000015</v>
      </c>
      <c r="AR27" s="22">
        <v>10003681.5</v>
      </c>
      <c r="AS27" s="22">
        <v>10549777.029999999</v>
      </c>
      <c r="AT27" s="22">
        <v>10164014.490000004</v>
      </c>
      <c r="AU27" s="22">
        <v>10279060.259999998</v>
      </c>
      <c r="AV27" s="22"/>
      <c r="AW27" s="22"/>
      <c r="AX27" s="22"/>
      <c r="AY27" s="22"/>
    </row>
    <row r="28" spans="1:51" ht="14.5" x14ac:dyDescent="0.35">
      <c r="A28" s="16">
        <v>486</v>
      </c>
      <c r="B28" t="s">
        <v>97</v>
      </c>
      <c r="C28" s="30" t="s">
        <v>47</v>
      </c>
      <c r="D28" s="22">
        <v>2663178.1200000006</v>
      </c>
      <c r="E28" s="22">
        <v>2677757.5999999992</v>
      </c>
      <c r="F28" s="22">
        <v>2750535.3599999994</v>
      </c>
      <c r="G28" s="22">
        <v>2976472.6599999997</v>
      </c>
      <c r="H28" s="22">
        <v>2881322.7500000005</v>
      </c>
      <c r="I28" s="22">
        <v>3160490.5899999989</v>
      </c>
      <c r="J28" s="22">
        <v>2970430.0000000005</v>
      </c>
      <c r="K28" s="22">
        <v>2819829.9900000007</v>
      </c>
      <c r="L28" s="22">
        <v>2854168.49</v>
      </c>
      <c r="M28" s="22">
        <v>2962609.9400000004</v>
      </c>
      <c r="N28" s="22">
        <v>2979628.120000001</v>
      </c>
      <c r="O28" s="22">
        <v>3225842.26</v>
      </c>
      <c r="P28" s="22">
        <v>2902724.1700000004</v>
      </c>
      <c r="Q28" s="22">
        <v>2916154.82</v>
      </c>
      <c r="R28" s="22">
        <v>2994250.22</v>
      </c>
      <c r="S28" s="22">
        <v>3037593.99</v>
      </c>
      <c r="T28" s="22">
        <v>2990922.439999999</v>
      </c>
      <c r="U28" s="22">
        <v>3334329.6800000006</v>
      </c>
      <c r="V28" s="22">
        <v>3189475.0499999989</v>
      </c>
      <c r="W28" s="22">
        <v>3044632.2099999995</v>
      </c>
      <c r="X28" s="22">
        <v>3063176.5700000003</v>
      </c>
      <c r="Y28" s="22">
        <v>3097684.6500000008</v>
      </c>
      <c r="Z28" s="22">
        <v>3197243.3300000019</v>
      </c>
      <c r="AA28" s="22">
        <v>3609208.810000001</v>
      </c>
      <c r="AB28" s="22">
        <v>3014967.27</v>
      </c>
      <c r="AC28" s="22">
        <v>3033027</v>
      </c>
      <c r="AD28" s="22">
        <v>3098957.47</v>
      </c>
      <c r="AE28" s="22">
        <v>3253067.7100000009</v>
      </c>
      <c r="AF28" s="22">
        <v>3246311.0300000003</v>
      </c>
      <c r="AG28" s="22">
        <v>3488214.4800000014</v>
      </c>
      <c r="AH28" s="22">
        <v>3337228.3000000017</v>
      </c>
      <c r="AI28" s="22">
        <v>3236380.3800000022</v>
      </c>
      <c r="AJ28" s="22">
        <v>3223222.0000000014</v>
      </c>
      <c r="AK28" s="22">
        <v>3348240.3299999987</v>
      </c>
      <c r="AL28" s="22">
        <v>3369658.9400000004</v>
      </c>
      <c r="AM28" s="22">
        <v>3705458.48</v>
      </c>
      <c r="AN28" s="22">
        <v>3305083.49</v>
      </c>
      <c r="AO28" s="22">
        <v>3163661.2899999991</v>
      </c>
      <c r="AP28" s="22">
        <v>3283215.44</v>
      </c>
      <c r="AQ28" s="22">
        <v>3390834.8599999994</v>
      </c>
      <c r="AR28" s="22">
        <v>3422936.0700000022</v>
      </c>
      <c r="AS28" s="22">
        <v>3682485.5399999996</v>
      </c>
      <c r="AT28" s="22">
        <v>3488307.3000000007</v>
      </c>
      <c r="AU28" s="22">
        <v>3407823.100000001</v>
      </c>
      <c r="AV28" s="22"/>
      <c r="AW28" s="22"/>
      <c r="AX28" s="22"/>
      <c r="AY28" s="22"/>
    </row>
    <row r="29" spans="1:51" ht="14.5" x14ac:dyDescent="0.35">
      <c r="A29" s="16">
        <v>618</v>
      </c>
      <c r="B29" t="s">
        <v>97</v>
      </c>
      <c r="C29" s="30" t="s">
        <v>56</v>
      </c>
      <c r="D29" s="22">
        <v>5806437.3199999994</v>
      </c>
      <c r="E29" s="22">
        <v>5982217.7599999979</v>
      </c>
      <c r="F29" s="22">
        <v>5930415.1699999981</v>
      </c>
      <c r="G29" s="22">
        <v>6347922.0899999989</v>
      </c>
      <c r="H29" s="22">
        <v>6277536.6799999997</v>
      </c>
      <c r="I29" s="22">
        <v>6656520.8299999982</v>
      </c>
      <c r="J29" s="22">
        <v>6603163.5300000003</v>
      </c>
      <c r="K29" s="22">
        <v>6303046.4000000004</v>
      </c>
      <c r="L29" s="22">
        <v>6508262.6099999975</v>
      </c>
      <c r="M29" s="22">
        <v>6488772.5399999991</v>
      </c>
      <c r="N29" s="22">
        <v>6494668.5099999998</v>
      </c>
      <c r="O29" s="22">
        <v>7456964.419999999</v>
      </c>
      <c r="P29" s="22">
        <v>6147570.8599999966</v>
      </c>
      <c r="Q29" s="22">
        <v>6301427.8200000012</v>
      </c>
      <c r="R29" s="22">
        <v>6380977.4300000016</v>
      </c>
      <c r="S29" s="22">
        <v>6571553.169999999</v>
      </c>
      <c r="T29" s="22">
        <v>6588700.4100000011</v>
      </c>
      <c r="U29" s="22">
        <v>7115594.6399999969</v>
      </c>
      <c r="V29" s="22">
        <v>6912045.0799999982</v>
      </c>
      <c r="W29" s="22">
        <v>6829281.8999999985</v>
      </c>
      <c r="X29" s="22">
        <v>6811944.7100000028</v>
      </c>
      <c r="Y29" s="22">
        <v>6924483.1099999966</v>
      </c>
      <c r="Z29" s="22">
        <v>6889214.780000004</v>
      </c>
      <c r="AA29" s="22">
        <v>7916393.1599999974</v>
      </c>
      <c r="AB29" s="22">
        <v>6367613.5300000003</v>
      </c>
      <c r="AC29" s="22">
        <v>6501399.2199999988</v>
      </c>
      <c r="AD29" s="22">
        <v>6492926.1100000022</v>
      </c>
      <c r="AE29" s="22">
        <v>6889586.6899999985</v>
      </c>
      <c r="AF29" s="22">
        <v>6983483.7399999984</v>
      </c>
      <c r="AG29" s="22">
        <v>6974759.5299999984</v>
      </c>
      <c r="AH29" s="22">
        <v>7120197.7899999982</v>
      </c>
      <c r="AI29" s="22">
        <v>6941712.5700000012</v>
      </c>
      <c r="AJ29" s="22">
        <v>6910738.8800000027</v>
      </c>
      <c r="AK29" s="22">
        <v>7280739.8499999996</v>
      </c>
      <c r="AL29" s="22">
        <v>7084203.8400000054</v>
      </c>
      <c r="AM29" s="22">
        <v>8016102.9200000027</v>
      </c>
      <c r="AN29" s="22">
        <v>6826558.3200000031</v>
      </c>
      <c r="AO29" s="22">
        <v>6705898.6000000024</v>
      </c>
      <c r="AP29" s="22">
        <v>6720494.0200000014</v>
      </c>
      <c r="AQ29" s="22">
        <v>7258207.1599999992</v>
      </c>
      <c r="AR29" s="22">
        <v>7254153.0500000026</v>
      </c>
      <c r="AS29" s="22">
        <v>7351499.9800000004</v>
      </c>
      <c r="AT29" s="22">
        <v>7498287.6600000011</v>
      </c>
      <c r="AU29" s="22">
        <v>7122873.370000001</v>
      </c>
      <c r="AV29" s="22"/>
      <c r="AW29" s="22"/>
      <c r="AX29" s="22"/>
      <c r="AY29" s="22"/>
    </row>
    <row r="30" spans="1:51" ht="14.5" x14ac:dyDescent="0.35">
      <c r="A30" s="16">
        <v>255</v>
      </c>
      <c r="B30" t="s">
        <v>98</v>
      </c>
      <c r="C30" s="30" t="s">
        <v>25</v>
      </c>
      <c r="D30" s="22">
        <v>5692643.120000001</v>
      </c>
      <c r="E30" s="22">
        <v>5573319.2600000016</v>
      </c>
      <c r="F30" s="22">
        <v>5676682.0700000012</v>
      </c>
      <c r="G30" s="22">
        <v>6010562.5500000007</v>
      </c>
      <c r="H30" s="22">
        <v>5850848.6300000018</v>
      </c>
      <c r="I30" s="22">
        <v>6289471.3000000007</v>
      </c>
      <c r="J30" s="22">
        <v>6176929.1200000029</v>
      </c>
      <c r="K30" s="22">
        <v>5921057.1500000032</v>
      </c>
      <c r="L30" s="22">
        <v>6226806.5399999991</v>
      </c>
      <c r="M30" s="22">
        <v>6202520.1199999982</v>
      </c>
      <c r="N30" s="22">
        <v>6146245.4800000004</v>
      </c>
      <c r="O30" s="22">
        <v>6927171.3100000015</v>
      </c>
      <c r="P30" s="22">
        <v>5941440.0300000003</v>
      </c>
      <c r="Q30" s="22">
        <v>6066075.1299999999</v>
      </c>
      <c r="R30" s="22">
        <v>6141851.0300000003</v>
      </c>
      <c r="S30" s="22">
        <v>6271412.1899999985</v>
      </c>
      <c r="T30" s="22">
        <v>6362234.3700000001</v>
      </c>
      <c r="U30" s="22">
        <v>6774588.7899999963</v>
      </c>
      <c r="V30" s="22">
        <v>6606697.8100000015</v>
      </c>
      <c r="W30" s="22">
        <v>6520385.6500000004</v>
      </c>
      <c r="X30" s="22">
        <v>6514655.9099999992</v>
      </c>
      <c r="Y30" s="22">
        <v>6500281.4499999993</v>
      </c>
      <c r="Z30" s="22">
        <v>6616661.7500000009</v>
      </c>
      <c r="AA30" s="22">
        <v>7599729.9000000013</v>
      </c>
      <c r="AB30" s="22">
        <v>6375312.5100000016</v>
      </c>
      <c r="AC30" s="22">
        <v>6306357.1799999997</v>
      </c>
      <c r="AD30" s="22">
        <v>6313702.1499999985</v>
      </c>
      <c r="AE30" s="22">
        <v>6823750.6199999992</v>
      </c>
      <c r="AF30" s="22">
        <v>6769525.7800000012</v>
      </c>
      <c r="AG30" s="22">
        <v>6893209.4600000028</v>
      </c>
      <c r="AH30" s="22">
        <v>6968112.0900000017</v>
      </c>
      <c r="AI30" s="22">
        <v>6798664.7800000012</v>
      </c>
      <c r="AJ30" s="22">
        <v>6724358.4400000004</v>
      </c>
      <c r="AK30" s="22">
        <v>6932737.9399999995</v>
      </c>
      <c r="AL30" s="22">
        <v>6949625.8600000003</v>
      </c>
      <c r="AM30" s="22">
        <v>7668416.9300000034</v>
      </c>
      <c r="AN30" s="22">
        <v>6707980.1900000023</v>
      </c>
      <c r="AO30" s="22">
        <v>6539880.3900000015</v>
      </c>
      <c r="AP30" s="22">
        <v>6550390.4899999984</v>
      </c>
      <c r="AQ30" s="22">
        <v>7073690.0700000031</v>
      </c>
      <c r="AR30" s="22">
        <v>6940591.8399999999</v>
      </c>
      <c r="AS30" s="22">
        <v>7227431.3699999964</v>
      </c>
      <c r="AT30" s="22">
        <v>7173746.3800000018</v>
      </c>
      <c r="AU30" s="22">
        <v>7186040.5800000019</v>
      </c>
      <c r="AV30" s="22"/>
      <c r="AW30" s="22"/>
      <c r="AX30" s="22"/>
      <c r="AY30" s="22"/>
    </row>
    <row r="31" spans="1:51" ht="14.5" x14ac:dyDescent="0.35">
      <c r="A31" s="16">
        <v>567</v>
      </c>
      <c r="B31" t="s">
        <v>98</v>
      </c>
      <c r="C31" s="30" t="s">
        <v>0</v>
      </c>
      <c r="D31" s="22">
        <v>7216801.5200000023</v>
      </c>
      <c r="E31" s="22">
        <v>7268454.1299999971</v>
      </c>
      <c r="F31" s="22">
        <v>7451956.3900000043</v>
      </c>
      <c r="G31" s="22">
        <v>7849185.8799999999</v>
      </c>
      <c r="H31" s="22">
        <v>7704329.4200000027</v>
      </c>
      <c r="I31" s="22">
        <v>8161770.7199999997</v>
      </c>
      <c r="J31" s="22">
        <v>7899694.6399999978</v>
      </c>
      <c r="K31" s="22">
        <v>7709133.9100000001</v>
      </c>
      <c r="L31" s="22">
        <v>7833661.3100000024</v>
      </c>
      <c r="M31" s="22">
        <v>7783951.6999999993</v>
      </c>
      <c r="N31" s="22">
        <v>7900902.0099999998</v>
      </c>
      <c r="O31" s="22">
        <v>8748758.7800000031</v>
      </c>
      <c r="P31" s="22">
        <v>7771994.4999999991</v>
      </c>
      <c r="Q31" s="22">
        <v>7809532.9399999995</v>
      </c>
      <c r="R31" s="22">
        <v>8021277.4400000023</v>
      </c>
      <c r="S31" s="22">
        <v>8178646.4799999977</v>
      </c>
      <c r="T31" s="22">
        <v>8190829.1899999995</v>
      </c>
      <c r="U31" s="22">
        <v>8679436.5800000001</v>
      </c>
      <c r="V31" s="22">
        <v>8190833.2100000028</v>
      </c>
      <c r="W31" s="22">
        <v>8167588.7800000012</v>
      </c>
      <c r="X31" s="22">
        <v>8223051.3600000022</v>
      </c>
      <c r="Y31" s="22">
        <v>8333064.3799999999</v>
      </c>
      <c r="Z31" s="22">
        <v>8401707.6199999992</v>
      </c>
      <c r="AA31" s="22">
        <v>9304385.290000001</v>
      </c>
      <c r="AB31" s="22">
        <v>7950068.1299999962</v>
      </c>
      <c r="AC31" s="22">
        <v>8065622.5999999959</v>
      </c>
      <c r="AD31" s="22">
        <v>8133607.2800000003</v>
      </c>
      <c r="AE31" s="22">
        <v>8578189.0199999996</v>
      </c>
      <c r="AF31" s="22">
        <v>8508966.7299999986</v>
      </c>
      <c r="AG31" s="22">
        <v>8780345.3100000005</v>
      </c>
      <c r="AH31" s="22">
        <v>8659468.7899999991</v>
      </c>
      <c r="AI31" s="22">
        <v>8600213.8900000006</v>
      </c>
      <c r="AJ31" s="22">
        <v>8607893.629999999</v>
      </c>
      <c r="AK31" s="22">
        <v>8787669.1099999994</v>
      </c>
      <c r="AL31" s="22">
        <v>8711750.8799999971</v>
      </c>
      <c r="AM31" s="22">
        <v>9339429.5300000012</v>
      </c>
      <c r="AN31" s="22">
        <v>8481368.7899999972</v>
      </c>
      <c r="AO31" s="22">
        <v>8423377.9199999981</v>
      </c>
      <c r="AP31" s="22">
        <v>8403005.6699999962</v>
      </c>
      <c r="AQ31" s="22">
        <v>8966697.8600000013</v>
      </c>
      <c r="AR31" s="22">
        <v>8850008.0500000007</v>
      </c>
      <c r="AS31" s="22">
        <v>9145919.339999998</v>
      </c>
      <c r="AT31" s="22">
        <v>9105444.0200000014</v>
      </c>
      <c r="AU31" s="22">
        <v>8987795.6500000041</v>
      </c>
      <c r="AV31" s="22"/>
      <c r="AW31" s="22"/>
      <c r="AX31" s="22"/>
      <c r="AY31" s="22"/>
    </row>
    <row r="32" spans="1:51" ht="14.5" x14ac:dyDescent="0.35">
      <c r="A32" s="16">
        <v>834</v>
      </c>
      <c r="B32" t="s">
        <v>98</v>
      </c>
      <c r="C32" s="30" t="s">
        <v>78</v>
      </c>
      <c r="D32" s="22">
        <v>6847992.4000000004</v>
      </c>
      <c r="E32" s="22">
        <v>7009434.2099999944</v>
      </c>
      <c r="F32" s="22">
        <v>6879061.6399999959</v>
      </c>
      <c r="G32" s="22">
        <v>7474380.0499999998</v>
      </c>
      <c r="H32" s="22">
        <v>7282143.9500000002</v>
      </c>
      <c r="I32" s="22">
        <v>7730136.9699999997</v>
      </c>
      <c r="J32" s="22">
        <v>7522863.4399999967</v>
      </c>
      <c r="K32" s="22">
        <v>7386039.7899999982</v>
      </c>
      <c r="L32" s="22">
        <v>7556058.0399999991</v>
      </c>
      <c r="M32" s="22">
        <v>7518953.040000001</v>
      </c>
      <c r="N32" s="22">
        <v>7501479.5599999996</v>
      </c>
      <c r="O32" s="22">
        <v>8597003.7299999986</v>
      </c>
      <c r="P32" s="22">
        <v>7316614.9900000012</v>
      </c>
      <c r="Q32" s="22">
        <v>7433104.6400000025</v>
      </c>
      <c r="R32" s="22">
        <v>7520934.1800000006</v>
      </c>
      <c r="S32" s="22">
        <v>7803864.2200000063</v>
      </c>
      <c r="T32" s="22">
        <v>7801625.7799999984</v>
      </c>
      <c r="U32" s="22">
        <v>8339762.7700000005</v>
      </c>
      <c r="V32" s="22">
        <v>8019770.3999999966</v>
      </c>
      <c r="W32" s="22">
        <v>7782511.759999997</v>
      </c>
      <c r="X32" s="22">
        <v>7860780.8800000027</v>
      </c>
      <c r="Y32" s="22">
        <v>8045259.7599999988</v>
      </c>
      <c r="Z32" s="22">
        <v>8122725.3599999975</v>
      </c>
      <c r="AA32" s="22">
        <v>9210153.7699999996</v>
      </c>
      <c r="AB32" s="22">
        <v>7519201.4499999946</v>
      </c>
      <c r="AC32" s="22">
        <v>7754854.7400000002</v>
      </c>
      <c r="AD32" s="22">
        <v>7649479.9699999997</v>
      </c>
      <c r="AE32" s="22">
        <v>8274379.5599999959</v>
      </c>
      <c r="AF32" s="22">
        <v>8216493.7599999961</v>
      </c>
      <c r="AG32" s="22">
        <v>8416999.9100000001</v>
      </c>
      <c r="AH32" s="22">
        <v>8338002.169999999</v>
      </c>
      <c r="AI32" s="22">
        <v>8194861.2699999986</v>
      </c>
      <c r="AJ32" s="22">
        <v>8164237.5999999978</v>
      </c>
      <c r="AK32" s="22">
        <v>8359944.4499999993</v>
      </c>
      <c r="AL32" s="22">
        <v>8625773.0199999958</v>
      </c>
      <c r="AM32" s="22">
        <v>9202439.2400000002</v>
      </c>
      <c r="AN32" s="22">
        <v>8290286.2499999981</v>
      </c>
      <c r="AO32" s="22">
        <v>8202211.9699999951</v>
      </c>
      <c r="AP32" s="22">
        <v>8072602.75</v>
      </c>
      <c r="AQ32" s="22">
        <v>8671577.3099999987</v>
      </c>
      <c r="AR32" s="22">
        <v>8550707.3599999975</v>
      </c>
      <c r="AS32" s="22">
        <v>8924220.209999999</v>
      </c>
      <c r="AT32" s="22">
        <v>8865603.0100000016</v>
      </c>
      <c r="AU32" s="22">
        <v>8581476.7299999986</v>
      </c>
      <c r="AV32" s="22"/>
      <c r="AW32" s="22"/>
      <c r="AX32" s="22"/>
      <c r="AY32" s="22"/>
    </row>
    <row r="33" spans="1:51" ht="14.5" x14ac:dyDescent="0.35">
      <c r="A33" s="16">
        <v>184</v>
      </c>
      <c r="B33" t="s">
        <v>99</v>
      </c>
      <c r="C33" s="30" t="s">
        <v>17</v>
      </c>
      <c r="D33" s="22">
        <v>8315639.9699999979</v>
      </c>
      <c r="E33" s="22">
        <v>8351570.1000000006</v>
      </c>
      <c r="F33" s="22">
        <v>8394361.3699999973</v>
      </c>
      <c r="G33" s="22">
        <v>8858386.6600000001</v>
      </c>
      <c r="H33" s="22">
        <v>8830565.8199999984</v>
      </c>
      <c r="I33" s="22">
        <v>9618954.4300000034</v>
      </c>
      <c r="J33" s="22">
        <v>9354224.160000002</v>
      </c>
      <c r="K33" s="22">
        <v>8888115.4199999999</v>
      </c>
      <c r="L33" s="22">
        <v>9108302.5199999996</v>
      </c>
      <c r="M33" s="22">
        <v>8795152.5200000014</v>
      </c>
      <c r="N33" s="22">
        <v>9017230.2300000042</v>
      </c>
      <c r="O33" s="22">
        <v>9879362.8699999992</v>
      </c>
      <c r="P33" s="22">
        <v>8977856.0499999989</v>
      </c>
      <c r="Q33" s="22">
        <v>9148002.7799999975</v>
      </c>
      <c r="R33" s="22">
        <v>9054183.7300000023</v>
      </c>
      <c r="S33" s="22">
        <v>9450617.2999999952</v>
      </c>
      <c r="T33" s="22">
        <v>9556878.3200000022</v>
      </c>
      <c r="U33" s="22">
        <v>10109579.659999998</v>
      </c>
      <c r="V33" s="22">
        <v>9722623.019999994</v>
      </c>
      <c r="W33" s="22">
        <v>9364080.9299999978</v>
      </c>
      <c r="X33" s="22">
        <v>9383553.9799999986</v>
      </c>
      <c r="Y33" s="22">
        <v>9469389.2100000028</v>
      </c>
      <c r="Z33" s="22">
        <v>9537677.9400000032</v>
      </c>
      <c r="AA33" s="22">
        <v>10548277.66</v>
      </c>
      <c r="AB33" s="22">
        <v>9443665.820000004</v>
      </c>
      <c r="AC33" s="22">
        <v>9415219.5500000007</v>
      </c>
      <c r="AD33" s="22">
        <v>9550193.5800000001</v>
      </c>
      <c r="AE33" s="22">
        <v>9876011.879999999</v>
      </c>
      <c r="AF33" s="22">
        <v>9962727.0999999996</v>
      </c>
      <c r="AG33" s="22">
        <v>10209396.930000002</v>
      </c>
      <c r="AH33" s="22">
        <v>10225989.400000004</v>
      </c>
      <c r="AI33" s="22">
        <v>9683733.0300000049</v>
      </c>
      <c r="AJ33" s="22">
        <v>9654522.3299999982</v>
      </c>
      <c r="AK33" s="22">
        <v>9839010.0900000017</v>
      </c>
      <c r="AL33" s="22">
        <v>9998334.9799999986</v>
      </c>
      <c r="AM33" s="22">
        <v>10806802.590000002</v>
      </c>
      <c r="AN33" s="22">
        <v>9830842.4999999981</v>
      </c>
      <c r="AO33" s="22">
        <v>9881291.870000001</v>
      </c>
      <c r="AP33" s="22">
        <v>9884480.1299999971</v>
      </c>
      <c r="AQ33" s="22">
        <v>10405388.680000002</v>
      </c>
      <c r="AR33" s="22">
        <v>10186166.189999999</v>
      </c>
      <c r="AS33" s="22">
        <v>10645156.799999997</v>
      </c>
      <c r="AT33" s="22">
        <v>10644961.629999995</v>
      </c>
      <c r="AU33" s="22">
        <v>10238413.519999998</v>
      </c>
      <c r="AV33" s="22"/>
      <c r="AW33" s="22"/>
      <c r="AX33" s="22"/>
      <c r="AY33" s="22"/>
    </row>
    <row r="34" spans="1:51" ht="14.5" x14ac:dyDescent="0.35">
      <c r="A34" s="16">
        <v>441</v>
      </c>
      <c r="B34" t="s">
        <v>99</v>
      </c>
      <c r="C34" s="30" t="s">
        <v>41</v>
      </c>
      <c r="D34" s="22">
        <v>4677993.1800000006</v>
      </c>
      <c r="E34" s="22">
        <v>4763130.2699999986</v>
      </c>
      <c r="F34" s="22">
        <v>4858124.1599999983</v>
      </c>
      <c r="G34" s="22">
        <v>4986732.6900000032</v>
      </c>
      <c r="H34" s="22">
        <v>4978989.6100000003</v>
      </c>
      <c r="I34" s="22">
        <v>5345330.5599999987</v>
      </c>
      <c r="J34" s="22">
        <v>5211592.1599999992</v>
      </c>
      <c r="K34" s="22">
        <v>4967787.6499999994</v>
      </c>
      <c r="L34" s="22">
        <v>5067752.4000000004</v>
      </c>
      <c r="M34" s="22">
        <v>5079427.7600000016</v>
      </c>
      <c r="N34" s="22">
        <v>5181042.0299999993</v>
      </c>
      <c r="O34" s="22">
        <v>5670045.2299999986</v>
      </c>
      <c r="P34" s="22">
        <v>5056933.7100000028</v>
      </c>
      <c r="Q34" s="22">
        <v>5010283.1900000013</v>
      </c>
      <c r="R34" s="22">
        <v>5174977.5</v>
      </c>
      <c r="S34" s="22">
        <v>5618197.1100000013</v>
      </c>
      <c r="T34" s="22">
        <v>5316572.9600000009</v>
      </c>
      <c r="U34" s="22">
        <v>5527452.4699999988</v>
      </c>
      <c r="V34" s="22">
        <v>5547772.1500000013</v>
      </c>
      <c r="W34" s="22">
        <v>5258921.8800000018</v>
      </c>
      <c r="X34" s="22">
        <v>5286443.129999999</v>
      </c>
      <c r="Y34" s="22">
        <v>5429966.75</v>
      </c>
      <c r="Z34" s="22">
        <v>5348709.3500000015</v>
      </c>
      <c r="AA34" s="22">
        <v>6240678.9299999997</v>
      </c>
      <c r="AB34" s="22">
        <v>5402070.8799999999</v>
      </c>
      <c r="AC34" s="22">
        <v>5520105.9899999993</v>
      </c>
      <c r="AD34" s="22">
        <v>5563249.830000001</v>
      </c>
      <c r="AE34" s="22">
        <v>6055202.2400000002</v>
      </c>
      <c r="AF34" s="22">
        <v>5596209.0499999998</v>
      </c>
      <c r="AG34" s="22">
        <v>6113851.6000000006</v>
      </c>
      <c r="AH34" s="22">
        <v>5863021.4300000006</v>
      </c>
      <c r="AI34" s="22">
        <v>5581172.3200000003</v>
      </c>
      <c r="AJ34" s="22">
        <v>5673534.7700000005</v>
      </c>
      <c r="AK34" s="22">
        <v>6146236.5400000019</v>
      </c>
      <c r="AL34" s="22">
        <v>5654249.4400000023</v>
      </c>
      <c r="AM34" s="22">
        <v>6489616.4000000004</v>
      </c>
      <c r="AN34" s="22">
        <v>5729136.9400000004</v>
      </c>
      <c r="AO34" s="22">
        <v>5692171.5199999996</v>
      </c>
      <c r="AP34" s="22">
        <v>5758554.7600000016</v>
      </c>
      <c r="AQ34" s="22">
        <v>6082260.5499999998</v>
      </c>
      <c r="AR34" s="22">
        <v>5952338.3699999982</v>
      </c>
      <c r="AS34" s="22">
        <v>6227638.4900000002</v>
      </c>
      <c r="AT34" s="22">
        <v>6538512.4899999984</v>
      </c>
      <c r="AU34" s="22">
        <v>6025496.5100000016</v>
      </c>
      <c r="AV34" s="22"/>
      <c r="AW34" s="22"/>
      <c r="AX34" s="22"/>
      <c r="AY34" s="22"/>
    </row>
    <row r="35" spans="1:51" ht="14.5" x14ac:dyDescent="0.35">
      <c r="A35" s="16">
        <v>907</v>
      </c>
      <c r="B35" t="s">
        <v>99</v>
      </c>
      <c r="C35" s="30" t="s">
        <v>85</v>
      </c>
      <c r="D35" s="22">
        <v>385473.68000000005</v>
      </c>
      <c r="E35" s="22">
        <v>404645.75000000006</v>
      </c>
      <c r="F35" s="22">
        <v>442447.33999999991</v>
      </c>
      <c r="G35" s="22">
        <v>487067.58999999985</v>
      </c>
      <c r="H35" s="22">
        <v>439403.17000000022</v>
      </c>
      <c r="I35" s="22">
        <v>480045.60000000015</v>
      </c>
      <c r="J35" s="22">
        <v>440733.27999999991</v>
      </c>
      <c r="K35" s="22">
        <v>406668.48000000004</v>
      </c>
      <c r="L35" s="22">
        <v>439543.7200000002</v>
      </c>
      <c r="M35" s="22">
        <v>481742.05000000016</v>
      </c>
      <c r="N35" s="22">
        <v>444625.61999999994</v>
      </c>
      <c r="O35" s="22">
        <v>528374.59000000008</v>
      </c>
      <c r="P35" s="22">
        <v>451853.03000000014</v>
      </c>
      <c r="Q35" s="22">
        <v>479793.17999999993</v>
      </c>
      <c r="R35" s="22">
        <v>493373.06000000011</v>
      </c>
      <c r="S35" s="22">
        <v>530461.93000000005</v>
      </c>
      <c r="T35" s="22">
        <v>488673.60999999993</v>
      </c>
      <c r="U35" s="22">
        <v>533131.62999999989</v>
      </c>
      <c r="V35" s="22">
        <v>504026.06999999983</v>
      </c>
      <c r="W35" s="22">
        <v>556990.53</v>
      </c>
      <c r="X35" s="22">
        <v>462923.02999999991</v>
      </c>
      <c r="Y35" s="22">
        <v>498147.37000000011</v>
      </c>
      <c r="Z35" s="22">
        <v>504475.08000000019</v>
      </c>
      <c r="AA35" s="22">
        <v>661839.14999999991</v>
      </c>
      <c r="AB35" s="22">
        <v>502058.56999999995</v>
      </c>
      <c r="AC35" s="22">
        <v>495881.83999999997</v>
      </c>
      <c r="AD35" s="22">
        <v>514427.88000000006</v>
      </c>
      <c r="AE35" s="22">
        <v>582896.56999999995</v>
      </c>
      <c r="AF35" s="22">
        <v>603849.22000000009</v>
      </c>
      <c r="AG35" s="22">
        <v>568611.44000000018</v>
      </c>
      <c r="AH35" s="22">
        <v>519828.87999999983</v>
      </c>
      <c r="AI35" s="22">
        <v>583949.47</v>
      </c>
      <c r="AJ35" s="22">
        <v>510135.16</v>
      </c>
      <c r="AK35" s="22">
        <v>592005.79999999993</v>
      </c>
      <c r="AL35" s="22">
        <v>538423.37000000011</v>
      </c>
      <c r="AM35" s="22">
        <v>605130.92000000004</v>
      </c>
      <c r="AN35" s="22">
        <v>566588.41999999993</v>
      </c>
      <c r="AO35" s="22">
        <v>519659.32999999984</v>
      </c>
      <c r="AP35" s="22">
        <v>594194.92000000004</v>
      </c>
      <c r="AQ35" s="22">
        <v>581894.28999999992</v>
      </c>
      <c r="AR35" s="22">
        <v>546172.25</v>
      </c>
      <c r="AS35" s="22">
        <v>668714.31000000017</v>
      </c>
      <c r="AT35" s="22">
        <v>555816.89</v>
      </c>
      <c r="AU35" s="22">
        <v>650373.04999999981</v>
      </c>
      <c r="AV35" s="22"/>
      <c r="AW35" s="22"/>
      <c r="AX35" s="22"/>
      <c r="AY35" s="22"/>
    </row>
    <row r="36" spans="1:51" ht="14.5" x14ac:dyDescent="0.35">
      <c r="A36" s="16">
        <v>191</v>
      </c>
      <c r="B36" t="s">
        <v>100</v>
      </c>
      <c r="C36" s="30" t="s">
        <v>18</v>
      </c>
      <c r="D36" s="22">
        <v>3315975.13</v>
      </c>
      <c r="E36" s="22">
        <v>3348560.7499999995</v>
      </c>
      <c r="F36" s="22">
        <v>3384105.9299999997</v>
      </c>
      <c r="G36" s="22">
        <v>3742271.4199999995</v>
      </c>
      <c r="H36" s="22">
        <v>3496435.3199999984</v>
      </c>
      <c r="I36" s="22">
        <v>3727851.4899999993</v>
      </c>
      <c r="J36" s="22">
        <v>3527080.3699999973</v>
      </c>
      <c r="K36" s="22">
        <v>3375633.5499999989</v>
      </c>
      <c r="L36" s="22">
        <v>3559250.2200000007</v>
      </c>
      <c r="M36" s="22">
        <v>3490214.9999999995</v>
      </c>
      <c r="N36" s="22">
        <v>3571179.28</v>
      </c>
      <c r="O36" s="22">
        <v>3995537.5000000014</v>
      </c>
      <c r="P36" s="22">
        <v>3315552.2300000014</v>
      </c>
      <c r="Q36" s="22">
        <v>3556351.3</v>
      </c>
      <c r="R36" s="22">
        <v>3735933.3300000005</v>
      </c>
      <c r="S36" s="22">
        <v>3643102.7300000004</v>
      </c>
      <c r="T36" s="22">
        <v>3677091.0499999989</v>
      </c>
      <c r="U36" s="22">
        <v>3953675.3800000008</v>
      </c>
      <c r="V36" s="22">
        <v>3680473.7699999991</v>
      </c>
      <c r="W36" s="22">
        <v>3677978.9800000014</v>
      </c>
      <c r="X36" s="22">
        <v>3810871.7199999988</v>
      </c>
      <c r="Y36" s="22">
        <v>3733524.38</v>
      </c>
      <c r="Z36" s="22">
        <v>3813677.1199999992</v>
      </c>
      <c r="AA36" s="22">
        <v>5364909.4000000013</v>
      </c>
      <c r="AB36" s="22">
        <v>3537728.1099999994</v>
      </c>
      <c r="AC36" s="22">
        <v>3774800.9000000004</v>
      </c>
      <c r="AD36" s="22">
        <v>3852682.6500000013</v>
      </c>
      <c r="AE36" s="22">
        <v>4444877.42</v>
      </c>
      <c r="AF36" s="22">
        <v>3910310.8699999992</v>
      </c>
      <c r="AG36" s="22">
        <v>4008868.48</v>
      </c>
      <c r="AH36" s="22">
        <v>3997618.3600000003</v>
      </c>
      <c r="AI36" s="22">
        <v>3817589.7299999995</v>
      </c>
      <c r="AJ36" s="22">
        <v>3952741.2599999988</v>
      </c>
      <c r="AK36" s="22">
        <v>3948172.2499999986</v>
      </c>
      <c r="AL36" s="22">
        <v>3923646.2899999996</v>
      </c>
      <c r="AM36" s="22">
        <v>4338363.709999999</v>
      </c>
      <c r="AN36" s="22">
        <v>3858892.0499999984</v>
      </c>
      <c r="AO36" s="22">
        <v>3859783.0700000008</v>
      </c>
      <c r="AP36" s="22">
        <v>4115403.4899999988</v>
      </c>
      <c r="AQ36" s="22">
        <v>4127994.8100000005</v>
      </c>
      <c r="AR36" s="22">
        <v>4153398.32</v>
      </c>
      <c r="AS36" s="22">
        <v>4346933.370000001</v>
      </c>
      <c r="AT36" s="22">
        <v>4433988.6900000004</v>
      </c>
      <c r="AU36" s="22">
        <v>4029835.0999999987</v>
      </c>
      <c r="AV36" s="22"/>
      <c r="AW36" s="22"/>
      <c r="AX36" s="22"/>
      <c r="AY36" s="22"/>
    </row>
    <row r="37" spans="1:51" ht="14.5" x14ac:dyDescent="0.35">
      <c r="A37" s="16">
        <v>272</v>
      </c>
      <c r="B37" t="s">
        <v>100</v>
      </c>
      <c r="C37" s="30" t="s">
        <v>26</v>
      </c>
      <c r="D37" s="22">
        <v>3345178.4600000018</v>
      </c>
      <c r="E37" s="22">
        <v>3644627.6399999997</v>
      </c>
      <c r="F37" s="22">
        <v>3509661.3299999991</v>
      </c>
      <c r="G37" s="22">
        <v>3799101.9799999995</v>
      </c>
      <c r="H37" s="22">
        <v>3585211.1399999992</v>
      </c>
      <c r="I37" s="22">
        <v>3966701.9900000026</v>
      </c>
      <c r="J37" s="22">
        <v>3727202.2500000009</v>
      </c>
      <c r="K37" s="22">
        <v>3532181.8199999984</v>
      </c>
      <c r="L37" s="22">
        <v>3761249.6700000004</v>
      </c>
      <c r="M37" s="22">
        <v>3682319.5399999991</v>
      </c>
      <c r="N37" s="22">
        <v>3761641.8200000012</v>
      </c>
      <c r="O37" s="22">
        <v>4345223.4399999995</v>
      </c>
      <c r="P37" s="22">
        <v>3457857.1999999997</v>
      </c>
      <c r="Q37" s="22">
        <v>3761388.7500000005</v>
      </c>
      <c r="R37" s="22">
        <v>3742789.3999999994</v>
      </c>
      <c r="S37" s="22">
        <v>3800049.5499999984</v>
      </c>
      <c r="T37" s="22">
        <v>3808932.9700000016</v>
      </c>
      <c r="U37" s="22">
        <v>4177987.9700000007</v>
      </c>
      <c r="V37" s="22">
        <v>3937970.1900000013</v>
      </c>
      <c r="W37" s="22">
        <v>3744552.4599999995</v>
      </c>
      <c r="X37" s="22">
        <v>3959916.6000000006</v>
      </c>
      <c r="Y37" s="22">
        <v>3901735.0900000003</v>
      </c>
      <c r="Z37" s="22">
        <v>4104415.8100000015</v>
      </c>
      <c r="AA37" s="22">
        <v>4651233.3499999996</v>
      </c>
      <c r="AB37" s="22">
        <v>3615677.9200000009</v>
      </c>
      <c r="AC37" s="22">
        <v>3916133.1600000006</v>
      </c>
      <c r="AD37" s="22">
        <v>3896748.6600000006</v>
      </c>
      <c r="AE37" s="22">
        <v>4069888.1399999978</v>
      </c>
      <c r="AF37" s="22">
        <v>4108682.1399999997</v>
      </c>
      <c r="AG37" s="22">
        <v>4344878.95</v>
      </c>
      <c r="AH37" s="22">
        <v>4107190.8899999992</v>
      </c>
      <c r="AI37" s="22">
        <v>3884965.3299999996</v>
      </c>
      <c r="AJ37" s="22">
        <v>4040390.7600000007</v>
      </c>
      <c r="AK37" s="22">
        <v>4151009.689999999</v>
      </c>
      <c r="AL37" s="22">
        <v>4217009.09</v>
      </c>
      <c r="AM37" s="22">
        <v>4770356.9999999981</v>
      </c>
      <c r="AN37" s="22">
        <v>3915894.93</v>
      </c>
      <c r="AO37" s="22">
        <v>3943566.069999998</v>
      </c>
      <c r="AP37" s="22">
        <v>4036660.0900000003</v>
      </c>
      <c r="AQ37" s="22">
        <v>4318300.3199999994</v>
      </c>
      <c r="AR37" s="22">
        <v>4315026.7399999993</v>
      </c>
      <c r="AS37" s="22">
        <v>4493283.22</v>
      </c>
      <c r="AT37" s="22">
        <v>4339570.7199999988</v>
      </c>
      <c r="AU37" s="22">
        <v>4150693.1299999994</v>
      </c>
      <c r="AV37" s="22"/>
      <c r="AW37" s="22"/>
      <c r="AX37" s="22"/>
      <c r="AY37" s="22"/>
    </row>
    <row r="38" spans="1:51" ht="14.5" x14ac:dyDescent="0.35">
      <c r="A38" s="16">
        <v>661</v>
      </c>
      <c r="B38" t="s">
        <v>100</v>
      </c>
      <c r="C38" s="30" t="s">
        <v>62</v>
      </c>
      <c r="D38" s="22">
        <v>3822253.129999999</v>
      </c>
      <c r="E38" s="22">
        <v>3926615.0399999986</v>
      </c>
      <c r="F38" s="22">
        <v>3940505.8200000003</v>
      </c>
      <c r="G38" s="22">
        <v>4246897.9500000011</v>
      </c>
      <c r="H38" s="22">
        <v>4035775.9999999986</v>
      </c>
      <c r="I38" s="22">
        <v>4440490.9400000013</v>
      </c>
      <c r="J38" s="22">
        <v>4307757.9800000004</v>
      </c>
      <c r="K38" s="22">
        <v>4132147.9800000004</v>
      </c>
      <c r="L38" s="22">
        <v>4128491.2200000007</v>
      </c>
      <c r="M38" s="22">
        <v>4088201.3699999996</v>
      </c>
      <c r="N38" s="22">
        <v>4144867.07</v>
      </c>
      <c r="O38" s="22">
        <v>4589455.54</v>
      </c>
      <c r="P38" s="22">
        <v>4196297.3900000006</v>
      </c>
      <c r="Q38" s="22">
        <v>4242345.7300000004</v>
      </c>
      <c r="R38" s="22">
        <v>4279332.0799999991</v>
      </c>
      <c r="S38" s="22">
        <v>4479751.3600000003</v>
      </c>
      <c r="T38" s="22">
        <v>4408258.96</v>
      </c>
      <c r="U38" s="22">
        <v>4727757.5500000007</v>
      </c>
      <c r="V38" s="22">
        <v>4523995.3800000008</v>
      </c>
      <c r="W38" s="22">
        <v>4425827.74</v>
      </c>
      <c r="X38" s="22">
        <v>4336093.4800000004</v>
      </c>
      <c r="Y38" s="22">
        <v>4467490.9400000004</v>
      </c>
      <c r="Z38" s="22">
        <v>4564116.74</v>
      </c>
      <c r="AA38" s="22">
        <v>4968028.6800000016</v>
      </c>
      <c r="AB38" s="22">
        <v>4432264.5899999989</v>
      </c>
      <c r="AC38" s="22">
        <v>4476773.4000000004</v>
      </c>
      <c r="AD38" s="22">
        <v>4455725.8999999994</v>
      </c>
      <c r="AE38" s="22">
        <v>4782146.4000000013</v>
      </c>
      <c r="AF38" s="22">
        <v>4826706.5300000021</v>
      </c>
      <c r="AG38" s="22">
        <v>4889905.07</v>
      </c>
      <c r="AH38" s="22">
        <v>4858157.8800000036</v>
      </c>
      <c r="AI38" s="22">
        <v>4632505.16</v>
      </c>
      <c r="AJ38" s="22">
        <v>4674201.75</v>
      </c>
      <c r="AK38" s="22">
        <v>4754322.8</v>
      </c>
      <c r="AL38" s="22">
        <v>4735697.8399999989</v>
      </c>
      <c r="AM38" s="22">
        <v>5007741.8500000006</v>
      </c>
      <c r="AN38" s="22">
        <v>4709864.2399999993</v>
      </c>
      <c r="AO38" s="22">
        <v>4713033.6499999994</v>
      </c>
      <c r="AP38" s="22">
        <v>4732361.97</v>
      </c>
      <c r="AQ38" s="22">
        <v>5058869.99</v>
      </c>
      <c r="AR38" s="22">
        <v>4950206.7700000005</v>
      </c>
      <c r="AS38" s="22">
        <v>5084435.91</v>
      </c>
      <c r="AT38" s="22">
        <v>5132911.6000000015</v>
      </c>
      <c r="AU38" s="22">
        <v>5009933.6799999988</v>
      </c>
      <c r="AV38" s="22"/>
      <c r="AW38" s="22"/>
      <c r="AX38" s="22"/>
      <c r="AY38" s="22"/>
    </row>
    <row r="39" spans="1:51" ht="14.5" x14ac:dyDescent="0.35">
      <c r="A39" s="16">
        <v>663</v>
      </c>
      <c r="B39" t="s">
        <v>100</v>
      </c>
      <c r="C39" s="30" t="s">
        <v>61</v>
      </c>
      <c r="D39" s="22">
        <v>10162679.51</v>
      </c>
      <c r="E39" s="22">
        <v>10335642.670000002</v>
      </c>
      <c r="F39" s="22">
        <v>10508239.860000001</v>
      </c>
      <c r="G39" s="22">
        <v>11104701.739999996</v>
      </c>
      <c r="H39" s="22">
        <v>10767689.410000002</v>
      </c>
      <c r="I39" s="22">
        <v>11965918.500000004</v>
      </c>
      <c r="J39" s="22">
        <v>11458969.789999995</v>
      </c>
      <c r="K39" s="22">
        <v>10632610.040000001</v>
      </c>
      <c r="L39" s="22">
        <v>10953988.869999999</v>
      </c>
      <c r="M39" s="22">
        <v>10996374.790000001</v>
      </c>
      <c r="N39" s="22">
        <v>11342667.049999999</v>
      </c>
      <c r="O39" s="22">
        <v>12326837.639999995</v>
      </c>
      <c r="P39" s="22">
        <v>10823731.770000003</v>
      </c>
      <c r="Q39" s="22">
        <v>10960506.779999999</v>
      </c>
      <c r="R39" s="22">
        <v>11188490.029999999</v>
      </c>
      <c r="S39" s="22">
        <v>11742272.579999993</v>
      </c>
      <c r="T39" s="22">
        <v>11561673.369999997</v>
      </c>
      <c r="U39" s="22">
        <v>12618268.219999995</v>
      </c>
      <c r="V39" s="22">
        <v>11754156.479999999</v>
      </c>
      <c r="W39" s="22">
        <v>11328845.080000002</v>
      </c>
      <c r="X39" s="22">
        <v>11387330.210000001</v>
      </c>
      <c r="Y39" s="22">
        <v>11832496.300000004</v>
      </c>
      <c r="Z39" s="22">
        <v>11971389.470000001</v>
      </c>
      <c r="AA39" s="22">
        <v>13382756.860000001</v>
      </c>
      <c r="AB39" s="22">
        <v>11526614.639999999</v>
      </c>
      <c r="AC39" s="22">
        <v>11628818.18</v>
      </c>
      <c r="AD39" s="22">
        <v>11704759.710000003</v>
      </c>
      <c r="AE39" s="22">
        <v>12804859.26</v>
      </c>
      <c r="AF39" s="22">
        <v>12206485.860000005</v>
      </c>
      <c r="AG39" s="22">
        <v>12912707.349999998</v>
      </c>
      <c r="AH39" s="22">
        <v>12631870.260000004</v>
      </c>
      <c r="AI39" s="22">
        <v>11897899.750000002</v>
      </c>
      <c r="AJ39" s="22">
        <v>11983203.109999999</v>
      </c>
      <c r="AK39" s="22">
        <v>12363040.420000002</v>
      </c>
      <c r="AL39" s="22">
        <v>12348934.949999997</v>
      </c>
      <c r="AM39" s="22">
        <v>13323375.17</v>
      </c>
      <c r="AN39" s="22">
        <v>12275896.700000001</v>
      </c>
      <c r="AO39" s="22">
        <v>12104008.240000002</v>
      </c>
      <c r="AP39" s="22">
        <v>12355700.449999999</v>
      </c>
      <c r="AQ39" s="22">
        <v>13229538.310000001</v>
      </c>
      <c r="AR39" s="22">
        <v>13153444.079999998</v>
      </c>
      <c r="AS39" s="22">
        <v>13610509.779999999</v>
      </c>
      <c r="AT39" s="22">
        <v>13469534.529999996</v>
      </c>
      <c r="AU39" s="22">
        <v>12818172.540000001</v>
      </c>
      <c r="AV39" s="22"/>
      <c r="AW39" s="22"/>
      <c r="AX39" s="22"/>
      <c r="AY39" s="22"/>
    </row>
    <row r="40" spans="1:51" ht="14.5" x14ac:dyDescent="0.35">
      <c r="A40" s="16">
        <v>792</v>
      </c>
      <c r="B40" t="s">
        <v>100</v>
      </c>
      <c r="C40" s="30" t="s">
        <v>73</v>
      </c>
      <c r="D40" s="22">
        <v>6246353.5899999999</v>
      </c>
      <c r="E40" s="22">
        <v>6191105.9499999983</v>
      </c>
      <c r="F40" s="22">
        <v>6228842.1900000004</v>
      </c>
      <c r="G40" s="22">
        <v>6627671.9000000013</v>
      </c>
      <c r="H40" s="22">
        <v>6598204.2800000012</v>
      </c>
      <c r="I40" s="22">
        <v>7337492.0399999982</v>
      </c>
      <c r="J40" s="22">
        <v>7047206.8200000012</v>
      </c>
      <c r="K40" s="22">
        <v>6714287.8100000033</v>
      </c>
      <c r="L40" s="22">
        <v>6702279.3599999985</v>
      </c>
      <c r="M40" s="22">
        <v>6729885.0499999998</v>
      </c>
      <c r="N40" s="22">
        <v>6851443.9899999965</v>
      </c>
      <c r="O40" s="22">
        <v>7762991.4900000021</v>
      </c>
      <c r="P40" s="22">
        <v>6660936.7599999988</v>
      </c>
      <c r="Q40" s="22">
        <v>6847293.7399999974</v>
      </c>
      <c r="R40" s="22">
        <v>6799096.5500000035</v>
      </c>
      <c r="S40" s="22">
        <v>7159453.8800000008</v>
      </c>
      <c r="T40" s="22">
        <v>7153585.9399999995</v>
      </c>
      <c r="U40" s="22">
        <v>7687916.870000002</v>
      </c>
      <c r="V40" s="22">
        <v>7458480.2499999991</v>
      </c>
      <c r="W40" s="22">
        <v>7283480.1399999997</v>
      </c>
      <c r="X40" s="22">
        <v>7135578.6899999985</v>
      </c>
      <c r="Y40" s="22">
        <v>7280078.5500000017</v>
      </c>
      <c r="Z40" s="22">
        <v>7480439.7499999963</v>
      </c>
      <c r="AA40" s="22">
        <v>8525509.8800000008</v>
      </c>
      <c r="AB40" s="22">
        <v>6997505.0099999979</v>
      </c>
      <c r="AC40" s="22">
        <v>7101637.4600000009</v>
      </c>
      <c r="AD40" s="22">
        <v>7105397.7399999993</v>
      </c>
      <c r="AE40" s="22">
        <v>7658650.3599999975</v>
      </c>
      <c r="AF40" s="22">
        <v>7650958.6199999982</v>
      </c>
      <c r="AG40" s="22">
        <v>8048349.2399999984</v>
      </c>
      <c r="AH40" s="22">
        <v>7810128.3100000024</v>
      </c>
      <c r="AI40" s="22">
        <v>7607059.089999998</v>
      </c>
      <c r="AJ40" s="22">
        <v>7577202.5100000007</v>
      </c>
      <c r="AK40" s="22">
        <v>7769912.9800000014</v>
      </c>
      <c r="AL40" s="22">
        <v>7896373.8699999992</v>
      </c>
      <c r="AM40" s="22">
        <v>8407407.2300000004</v>
      </c>
      <c r="AN40" s="22">
        <v>7601281.9000000013</v>
      </c>
      <c r="AO40" s="22">
        <v>7616779.1599999992</v>
      </c>
      <c r="AP40" s="22">
        <v>7517514.8300000019</v>
      </c>
      <c r="AQ40" s="22">
        <v>8213976.0399999963</v>
      </c>
      <c r="AR40" s="22">
        <v>8058781.5300000012</v>
      </c>
      <c r="AS40" s="22">
        <v>8341975.5600000024</v>
      </c>
      <c r="AT40" s="22">
        <v>8400453.7599999998</v>
      </c>
      <c r="AU40" s="22">
        <v>8135252.2899999982</v>
      </c>
      <c r="AV40" s="22"/>
      <c r="AW40" s="22"/>
      <c r="AX40" s="22"/>
      <c r="AY40" s="22"/>
    </row>
    <row r="41" spans="1:51" ht="14.5" x14ac:dyDescent="0.35">
      <c r="A41" s="16">
        <v>901</v>
      </c>
      <c r="B41" t="s">
        <v>100</v>
      </c>
      <c r="C41" s="30" t="s">
        <v>83</v>
      </c>
      <c r="D41" s="22">
        <v>4123586.5999999982</v>
      </c>
      <c r="E41" s="22">
        <v>4166330.51</v>
      </c>
      <c r="F41" s="22">
        <v>4334688.5300000012</v>
      </c>
      <c r="G41" s="22">
        <v>4500429.4700000007</v>
      </c>
      <c r="H41" s="22">
        <v>4372109.9699999988</v>
      </c>
      <c r="I41" s="22">
        <v>4742063.049999998</v>
      </c>
      <c r="J41" s="22">
        <v>4411580.290000001</v>
      </c>
      <c r="K41" s="22">
        <v>4340651.8099999996</v>
      </c>
      <c r="L41" s="22">
        <v>4610270.7600000016</v>
      </c>
      <c r="M41" s="22">
        <v>4492530.45</v>
      </c>
      <c r="N41" s="22">
        <v>4523313.09</v>
      </c>
      <c r="O41" s="22">
        <v>5025280.3000000007</v>
      </c>
      <c r="P41" s="22">
        <v>4362999.2300000004</v>
      </c>
      <c r="Q41" s="22">
        <v>4415452.3200000022</v>
      </c>
      <c r="R41" s="22">
        <v>4732503.2700000005</v>
      </c>
      <c r="S41" s="22">
        <v>4528959.8900000006</v>
      </c>
      <c r="T41" s="22">
        <v>4574775.7400000012</v>
      </c>
      <c r="U41" s="22">
        <v>4960431.49</v>
      </c>
      <c r="V41" s="22">
        <v>4727968.93</v>
      </c>
      <c r="W41" s="22">
        <v>4545638.120000001</v>
      </c>
      <c r="X41" s="22">
        <v>4726942.42</v>
      </c>
      <c r="Y41" s="22">
        <v>4731687.5699999994</v>
      </c>
      <c r="Z41" s="22">
        <v>4759339.96</v>
      </c>
      <c r="AA41" s="22">
        <v>5348267.6100000003</v>
      </c>
      <c r="AB41" s="22">
        <v>4623122.59</v>
      </c>
      <c r="AC41" s="22">
        <v>4588042.3099999996</v>
      </c>
      <c r="AD41" s="22">
        <v>4717178.53</v>
      </c>
      <c r="AE41" s="22">
        <v>5019437.3599999994</v>
      </c>
      <c r="AF41" s="22">
        <v>4924562.18</v>
      </c>
      <c r="AG41" s="22">
        <v>5125189.1899999985</v>
      </c>
      <c r="AH41" s="22">
        <v>4893367.8199999984</v>
      </c>
      <c r="AI41" s="22">
        <v>4827636.129999998</v>
      </c>
      <c r="AJ41" s="22">
        <v>4979579.7300000004</v>
      </c>
      <c r="AK41" s="22">
        <v>5075958.29</v>
      </c>
      <c r="AL41" s="22">
        <v>5022955.96</v>
      </c>
      <c r="AM41" s="22">
        <v>5496943.3900000006</v>
      </c>
      <c r="AN41" s="22">
        <v>4976793.0199999986</v>
      </c>
      <c r="AO41" s="22">
        <v>4873038.54</v>
      </c>
      <c r="AP41" s="22">
        <v>5084889.9799999967</v>
      </c>
      <c r="AQ41" s="22">
        <v>5202426.09</v>
      </c>
      <c r="AR41" s="22">
        <v>5242781.7899999991</v>
      </c>
      <c r="AS41" s="22">
        <v>5585389.4500000002</v>
      </c>
      <c r="AT41" s="22">
        <v>5293026.5100000007</v>
      </c>
      <c r="AU41" s="22">
        <v>5149207.1799999988</v>
      </c>
      <c r="AV41" s="22"/>
      <c r="AW41" s="22"/>
      <c r="AX41" s="22"/>
      <c r="AY41" s="22"/>
    </row>
    <row r="42" spans="1:51" ht="14.5" x14ac:dyDescent="0.35">
      <c r="A42" s="16">
        <v>903</v>
      </c>
      <c r="B42" t="s">
        <v>100</v>
      </c>
      <c r="C42" s="30" t="s">
        <v>84</v>
      </c>
      <c r="D42" s="22">
        <v>3295128.62</v>
      </c>
      <c r="E42" s="22">
        <v>3277938.94</v>
      </c>
      <c r="F42" s="22">
        <v>3362478.49</v>
      </c>
      <c r="G42" s="22">
        <v>3684933.0499999993</v>
      </c>
      <c r="H42" s="22">
        <v>3504190.6400000011</v>
      </c>
      <c r="I42" s="22">
        <v>3669113.1499999994</v>
      </c>
      <c r="J42" s="22">
        <v>3535129.56</v>
      </c>
      <c r="K42" s="22">
        <v>3647248.0100000002</v>
      </c>
      <c r="L42" s="22">
        <v>3533810.6700000009</v>
      </c>
      <c r="M42" s="22">
        <v>3469637.06</v>
      </c>
      <c r="N42" s="22">
        <v>3524654.8099999996</v>
      </c>
      <c r="O42" s="22">
        <v>3877673.6999999993</v>
      </c>
      <c r="P42" s="22">
        <v>3470604.4900000007</v>
      </c>
      <c r="Q42" s="22">
        <v>3510006.9399999995</v>
      </c>
      <c r="R42" s="22">
        <v>3592396.6800000006</v>
      </c>
      <c r="S42" s="22">
        <v>3896205.1600000011</v>
      </c>
      <c r="T42" s="22">
        <v>3766408.399999999</v>
      </c>
      <c r="U42" s="22">
        <v>3996328.79</v>
      </c>
      <c r="V42" s="22">
        <v>3842213.7699999982</v>
      </c>
      <c r="W42" s="22">
        <v>3765643.58</v>
      </c>
      <c r="X42" s="22">
        <v>3745926.939999999</v>
      </c>
      <c r="Y42" s="22">
        <v>3740060.1100000008</v>
      </c>
      <c r="Z42" s="22">
        <v>3929939.4300000025</v>
      </c>
      <c r="AA42" s="22">
        <v>4159889.4300000006</v>
      </c>
      <c r="AB42" s="22">
        <v>3663006.2799999975</v>
      </c>
      <c r="AC42" s="22">
        <v>3662659.3499999996</v>
      </c>
      <c r="AD42" s="22">
        <v>3689108.27</v>
      </c>
      <c r="AE42" s="22">
        <v>4220235.16</v>
      </c>
      <c r="AF42" s="22">
        <v>4557180.78</v>
      </c>
      <c r="AG42" s="22">
        <v>4006526.5500000012</v>
      </c>
      <c r="AH42" s="22">
        <v>3908808.0500000012</v>
      </c>
      <c r="AI42" s="22">
        <v>3849055.99</v>
      </c>
      <c r="AJ42" s="22">
        <v>3997949.0999999973</v>
      </c>
      <c r="AK42" s="22">
        <v>3895753.6500000004</v>
      </c>
      <c r="AL42" s="22">
        <v>3949289.6400000011</v>
      </c>
      <c r="AM42" s="22">
        <v>4094192.9199999981</v>
      </c>
      <c r="AN42" s="22">
        <v>3807165.7900000005</v>
      </c>
      <c r="AO42" s="22">
        <v>3796372.2900000005</v>
      </c>
      <c r="AP42" s="22">
        <v>3733866.4099999997</v>
      </c>
      <c r="AQ42" s="22">
        <v>4252068.8400000008</v>
      </c>
      <c r="AR42" s="22">
        <v>4037842.4399999981</v>
      </c>
      <c r="AS42" s="22">
        <v>4134315.6399999997</v>
      </c>
      <c r="AT42" s="22">
        <v>4133516.9399999995</v>
      </c>
      <c r="AU42" s="22">
        <v>3987474.6999999979</v>
      </c>
      <c r="AV42" s="22"/>
      <c r="AW42" s="22"/>
      <c r="AX42" s="22"/>
      <c r="AY42" s="22"/>
    </row>
    <row r="43" spans="1:51" ht="14.5" x14ac:dyDescent="0.35">
      <c r="A43" s="16">
        <v>928</v>
      </c>
      <c r="B43" t="s">
        <v>100</v>
      </c>
      <c r="C43" s="30" t="s">
        <v>88</v>
      </c>
      <c r="D43" s="22">
        <v>3262080.6599999997</v>
      </c>
      <c r="E43" s="22">
        <v>3413313.2299999981</v>
      </c>
      <c r="F43" s="22">
        <v>3536096.2600000007</v>
      </c>
      <c r="G43" s="22">
        <v>3569692.4300000006</v>
      </c>
      <c r="H43" s="22">
        <v>3597240.6899999981</v>
      </c>
      <c r="I43" s="22">
        <v>3857255.01</v>
      </c>
      <c r="J43" s="22">
        <v>3678034.5899999994</v>
      </c>
      <c r="K43" s="22">
        <v>3629300.9799999986</v>
      </c>
      <c r="L43" s="22">
        <v>3718281.2200000007</v>
      </c>
      <c r="M43" s="22">
        <v>3679822.7</v>
      </c>
      <c r="N43" s="22">
        <v>3734079.9899999993</v>
      </c>
      <c r="O43" s="22">
        <v>4164189.6800000006</v>
      </c>
      <c r="P43" s="22">
        <v>3448804.919999999</v>
      </c>
      <c r="Q43" s="22">
        <v>3500093.34</v>
      </c>
      <c r="R43" s="22">
        <v>3702471.7000000007</v>
      </c>
      <c r="S43" s="22">
        <v>3736044.7300000018</v>
      </c>
      <c r="T43" s="22">
        <v>3737997.5099999979</v>
      </c>
      <c r="U43" s="22">
        <v>4038823.7700000005</v>
      </c>
      <c r="V43" s="22">
        <v>3779878.0600000015</v>
      </c>
      <c r="W43" s="22">
        <v>3824971.5499999989</v>
      </c>
      <c r="X43" s="22">
        <v>3783380.790000001</v>
      </c>
      <c r="Y43" s="22">
        <v>3831648.6100000013</v>
      </c>
      <c r="Z43" s="22">
        <v>3956698.8999999994</v>
      </c>
      <c r="AA43" s="22">
        <v>4655124.91</v>
      </c>
      <c r="AB43" s="22">
        <v>3657501.71</v>
      </c>
      <c r="AC43" s="22">
        <v>3756065.3099999996</v>
      </c>
      <c r="AD43" s="22">
        <v>3721676.2700000009</v>
      </c>
      <c r="AE43" s="22">
        <v>3995543.8600000013</v>
      </c>
      <c r="AF43" s="22">
        <v>3976261.7799999989</v>
      </c>
      <c r="AG43" s="22">
        <v>4175654.5200000005</v>
      </c>
      <c r="AH43" s="22">
        <v>4051092.0800000019</v>
      </c>
      <c r="AI43" s="22">
        <v>4112597.0400000005</v>
      </c>
      <c r="AJ43" s="22">
        <v>3939108.6500000013</v>
      </c>
      <c r="AK43" s="22">
        <v>4069779.7599999984</v>
      </c>
      <c r="AL43" s="22">
        <v>4092685.04</v>
      </c>
      <c r="AM43" s="22">
        <v>4598765.5500000007</v>
      </c>
      <c r="AN43" s="22">
        <v>3933030.9599999995</v>
      </c>
      <c r="AO43" s="22">
        <v>3953157.1599999997</v>
      </c>
      <c r="AP43" s="22">
        <v>4046398.2799999993</v>
      </c>
      <c r="AQ43" s="22">
        <v>4169467.2000000016</v>
      </c>
      <c r="AR43" s="22">
        <v>4242106.5900000008</v>
      </c>
      <c r="AS43" s="22">
        <v>4438190.7199999988</v>
      </c>
      <c r="AT43" s="22">
        <v>4246577.3699999992</v>
      </c>
      <c r="AU43" s="22">
        <v>4299890.1399999997</v>
      </c>
      <c r="AV43" s="22"/>
      <c r="AW43" s="22"/>
      <c r="AX43" s="22"/>
      <c r="AY43" s="22"/>
    </row>
    <row r="44" spans="1:51" ht="14.5" x14ac:dyDescent="0.35">
      <c r="A44" s="16">
        <v>284</v>
      </c>
      <c r="B44" t="s">
        <v>101</v>
      </c>
      <c r="C44" s="30" t="s">
        <v>28</v>
      </c>
      <c r="D44" s="22">
        <v>3224322.27</v>
      </c>
      <c r="E44" s="22">
        <v>3241704.3800000004</v>
      </c>
      <c r="F44" s="22">
        <v>3365655.8899999997</v>
      </c>
      <c r="G44" s="22">
        <v>3561651.649999999</v>
      </c>
      <c r="H44" s="22">
        <v>3414335.1599999988</v>
      </c>
      <c r="I44" s="22">
        <v>3787323.9099999997</v>
      </c>
      <c r="J44" s="22">
        <v>3546245.62</v>
      </c>
      <c r="K44" s="22">
        <v>3503392.8599999989</v>
      </c>
      <c r="L44" s="22">
        <v>3488702.7799999993</v>
      </c>
      <c r="M44" s="22">
        <v>3592809.6499999985</v>
      </c>
      <c r="N44" s="22">
        <v>3567144.59</v>
      </c>
      <c r="O44" s="22">
        <v>4090702.0999999987</v>
      </c>
      <c r="P44" s="22">
        <v>3557237.86</v>
      </c>
      <c r="Q44" s="22">
        <v>3478781.7599999988</v>
      </c>
      <c r="R44" s="22">
        <v>3636976.8099999996</v>
      </c>
      <c r="S44" s="22">
        <v>3728337.18</v>
      </c>
      <c r="T44" s="22">
        <v>3654126.169999999</v>
      </c>
      <c r="U44" s="22">
        <v>4069336.7299999991</v>
      </c>
      <c r="V44" s="22">
        <v>3817906.95</v>
      </c>
      <c r="W44" s="22">
        <v>3760313.2200000011</v>
      </c>
      <c r="X44" s="22">
        <v>3761802.29</v>
      </c>
      <c r="Y44" s="22">
        <v>3923586.6500000013</v>
      </c>
      <c r="Z44" s="22">
        <v>3897087.43</v>
      </c>
      <c r="AA44" s="22">
        <v>4354622.17</v>
      </c>
      <c r="AB44" s="22">
        <v>3775701.8600000003</v>
      </c>
      <c r="AC44" s="22">
        <v>3774358.0900000008</v>
      </c>
      <c r="AD44" s="22">
        <v>3775040.2200000011</v>
      </c>
      <c r="AE44" s="22">
        <v>4251138.0199999996</v>
      </c>
      <c r="AF44" s="22">
        <v>4003363.5500000003</v>
      </c>
      <c r="AG44" s="22">
        <v>4179545.8299999996</v>
      </c>
      <c r="AH44" s="22">
        <v>4060059.9000000008</v>
      </c>
      <c r="AI44" s="22">
        <v>3942427.7200000025</v>
      </c>
      <c r="AJ44" s="22">
        <v>3930917.22</v>
      </c>
      <c r="AK44" s="22">
        <v>4036355.06</v>
      </c>
      <c r="AL44" s="22">
        <v>4087447.8999999994</v>
      </c>
      <c r="AM44" s="22">
        <v>4483529.25</v>
      </c>
      <c r="AN44" s="22">
        <v>4091056.22</v>
      </c>
      <c r="AO44" s="22">
        <v>3943146.27</v>
      </c>
      <c r="AP44" s="22">
        <v>4148148.7199999997</v>
      </c>
      <c r="AQ44" s="22">
        <v>4270844.7400000012</v>
      </c>
      <c r="AR44" s="22">
        <v>4153651.6899999995</v>
      </c>
      <c r="AS44" s="22">
        <v>4419291.0600000005</v>
      </c>
      <c r="AT44" s="22">
        <v>4314661.3000000007</v>
      </c>
      <c r="AU44" s="22">
        <v>4260501.3600000003</v>
      </c>
      <c r="AV44" s="22"/>
      <c r="AW44" s="22"/>
      <c r="AX44" s="22"/>
      <c r="AY44" s="22"/>
    </row>
    <row r="45" spans="1:51" ht="14.5" x14ac:dyDescent="0.35">
      <c r="A45" s="16">
        <v>622</v>
      </c>
      <c r="B45" t="s">
        <v>101</v>
      </c>
      <c r="C45" s="30" t="s">
        <v>57</v>
      </c>
      <c r="D45" s="22">
        <v>8093563.370000002</v>
      </c>
      <c r="E45" s="22">
        <v>7955969.3300000029</v>
      </c>
      <c r="F45" s="22">
        <v>8571844.959999999</v>
      </c>
      <c r="G45" s="22">
        <v>8658861.3900000006</v>
      </c>
      <c r="H45" s="22">
        <v>8622668.75</v>
      </c>
      <c r="I45" s="22">
        <v>9468415.3599999975</v>
      </c>
      <c r="J45" s="22">
        <v>8808341.3999999985</v>
      </c>
      <c r="K45" s="22">
        <v>8735346.5400000047</v>
      </c>
      <c r="L45" s="22">
        <v>8848916.2599999979</v>
      </c>
      <c r="M45" s="22">
        <v>9066918.2100000009</v>
      </c>
      <c r="N45" s="22">
        <v>9156081.6300000008</v>
      </c>
      <c r="O45" s="22">
        <v>9876870.8900000043</v>
      </c>
      <c r="P45" s="22">
        <v>8802130.459999999</v>
      </c>
      <c r="Q45" s="22">
        <v>8759103.9300000016</v>
      </c>
      <c r="R45" s="22">
        <v>9018426.9800000023</v>
      </c>
      <c r="S45" s="22">
        <v>9344293.1500000004</v>
      </c>
      <c r="T45" s="22">
        <v>9361556.1100000031</v>
      </c>
      <c r="U45" s="22">
        <v>10154120.740000002</v>
      </c>
      <c r="V45" s="22">
        <v>9491713.8099999987</v>
      </c>
      <c r="W45" s="22">
        <v>9423118.4100000001</v>
      </c>
      <c r="X45" s="22">
        <v>9460429.4699999951</v>
      </c>
      <c r="Y45" s="22">
        <v>9577994.5599999968</v>
      </c>
      <c r="Z45" s="22">
        <v>9730430.4300000016</v>
      </c>
      <c r="AA45" s="22">
        <v>10819171.35</v>
      </c>
      <c r="AB45" s="22">
        <v>9246374.2900000028</v>
      </c>
      <c r="AC45" s="22">
        <v>9382889.8799999971</v>
      </c>
      <c r="AD45" s="22">
        <v>9345430.7200000007</v>
      </c>
      <c r="AE45" s="22">
        <v>10077457.380000001</v>
      </c>
      <c r="AF45" s="22">
        <v>9840694.3000000007</v>
      </c>
      <c r="AG45" s="22">
        <v>10376213.269999996</v>
      </c>
      <c r="AH45" s="22">
        <v>10260020.969999995</v>
      </c>
      <c r="AI45" s="22">
        <v>9792907.4399999995</v>
      </c>
      <c r="AJ45" s="22">
        <v>9952811.870000001</v>
      </c>
      <c r="AK45" s="22">
        <v>10159740.09</v>
      </c>
      <c r="AL45" s="22">
        <v>10205452.029999996</v>
      </c>
      <c r="AM45" s="22">
        <v>11172438.01</v>
      </c>
      <c r="AN45" s="22">
        <v>9842512.4799999986</v>
      </c>
      <c r="AO45" s="22">
        <v>9622560.6400000006</v>
      </c>
      <c r="AP45" s="22">
        <v>9921848.2799999956</v>
      </c>
      <c r="AQ45" s="22">
        <v>10407267.220000001</v>
      </c>
      <c r="AR45" s="22">
        <v>10225586.009999998</v>
      </c>
      <c r="AS45" s="22">
        <v>10771970.379999997</v>
      </c>
      <c r="AT45" s="22">
        <v>10557825.470000001</v>
      </c>
      <c r="AU45" s="22">
        <v>10261088.389999997</v>
      </c>
      <c r="AV45" s="22"/>
      <c r="AW45" s="22"/>
      <c r="AX45" s="22"/>
      <c r="AY45" s="22"/>
    </row>
    <row r="46" spans="1:51" ht="14.5" x14ac:dyDescent="0.35">
      <c r="A46" s="16">
        <v>708</v>
      </c>
      <c r="B46" t="s">
        <v>101</v>
      </c>
      <c r="C46" s="30" t="s">
        <v>66</v>
      </c>
      <c r="D46" s="22">
        <v>3493237.7800000012</v>
      </c>
      <c r="E46" s="22">
        <v>3499240.3999999985</v>
      </c>
      <c r="F46" s="22">
        <v>3462336.6799999997</v>
      </c>
      <c r="G46" s="22">
        <v>3808823.5000000019</v>
      </c>
      <c r="H46" s="22">
        <v>3732509.9300000006</v>
      </c>
      <c r="I46" s="22">
        <v>4129407.3200000008</v>
      </c>
      <c r="J46" s="22">
        <v>3789237.2500000019</v>
      </c>
      <c r="K46" s="22">
        <v>3740112.0200000005</v>
      </c>
      <c r="L46" s="22">
        <v>3881828.2900000005</v>
      </c>
      <c r="M46" s="22">
        <v>3814383.3799999994</v>
      </c>
      <c r="N46" s="22">
        <v>3797590.4299999992</v>
      </c>
      <c r="O46" s="22">
        <v>4312736.1900000004</v>
      </c>
      <c r="P46" s="22">
        <v>5784325.4399999995</v>
      </c>
      <c r="Q46" s="22">
        <v>3683627.5200000005</v>
      </c>
      <c r="R46" s="22">
        <v>3829917.5100000012</v>
      </c>
      <c r="S46" s="22">
        <v>3869117.6699999981</v>
      </c>
      <c r="T46" s="22">
        <v>3923810.5900000008</v>
      </c>
      <c r="U46" s="22">
        <v>4332191.669999999</v>
      </c>
      <c r="V46" s="22">
        <v>4053528.8299999991</v>
      </c>
      <c r="W46" s="22">
        <v>4024152.1599999997</v>
      </c>
      <c r="X46" s="22">
        <v>4008346.8899999987</v>
      </c>
      <c r="Y46" s="22">
        <v>4012595.6699999995</v>
      </c>
      <c r="Z46" s="22">
        <v>4144115.49</v>
      </c>
      <c r="AA46" s="22">
        <v>4525143.3500000006</v>
      </c>
      <c r="AB46" s="22">
        <v>3837403.2200000016</v>
      </c>
      <c r="AC46" s="22">
        <v>3876836.3300000005</v>
      </c>
      <c r="AD46" s="22">
        <v>3844765.5999999992</v>
      </c>
      <c r="AE46" s="22">
        <v>4179897.540000001</v>
      </c>
      <c r="AF46" s="22">
        <v>4084798.4399999981</v>
      </c>
      <c r="AG46" s="22">
        <v>4416556.1199999992</v>
      </c>
      <c r="AH46" s="22">
        <v>4116148.12</v>
      </c>
      <c r="AI46" s="22">
        <v>4096527.89</v>
      </c>
      <c r="AJ46" s="22">
        <v>4082341.2500000014</v>
      </c>
      <c r="AK46" s="22">
        <v>4196860.3100000005</v>
      </c>
      <c r="AL46" s="22">
        <v>4179245.0899999994</v>
      </c>
      <c r="AM46" s="22">
        <v>4624853.01</v>
      </c>
      <c r="AN46" s="22">
        <v>4002449.72</v>
      </c>
      <c r="AO46" s="22">
        <v>3953115.580000001</v>
      </c>
      <c r="AP46" s="22">
        <v>3982926.93</v>
      </c>
      <c r="AQ46" s="22">
        <v>4177440.5899999994</v>
      </c>
      <c r="AR46" s="22">
        <v>4176924.97</v>
      </c>
      <c r="AS46" s="22">
        <v>4507889.1700000009</v>
      </c>
      <c r="AT46" s="22">
        <v>4240849.7599999988</v>
      </c>
      <c r="AU46" s="22">
        <v>4192541.6799999988</v>
      </c>
      <c r="AV46" s="22"/>
      <c r="AW46" s="22"/>
      <c r="AX46" s="22"/>
      <c r="AY46" s="22"/>
    </row>
    <row r="47" spans="1:51" ht="14.5" x14ac:dyDescent="0.35">
      <c r="A47" s="16">
        <v>214</v>
      </c>
      <c r="B47" t="s">
        <v>102</v>
      </c>
      <c r="C47" s="30" t="s">
        <v>21</v>
      </c>
      <c r="D47" s="22">
        <v>3200478.85</v>
      </c>
      <c r="E47" s="22">
        <v>3185266.1599999992</v>
      </c>
      <c r="F47" s="22">
        <v>3332777.1300000004</v>
      </c>
      <c r="G47" s="22">
        <v>3460227.1000000006</v>
      </c>
      <c r="H47" s="22">
        <v>3390256.53</v>
      </c>
      <c r="I47" s="22">
        <v>3651148.4100000006</v>
      </c>
      <c r="J47" s="22">
        <v>3560508.9500000007</v>
      </c>
      <c r="K47" s="22">
        <v>3485995.2899999986</v>
      </c>
      <c r="L47" s="22">
        <v>3513728.6300000004</v>
      </c>
      <c r="M47" s="22">
        <v>3460600.8399999994</v>
      </c>
      <c r="N47" s="22">
        <v>3491667.7599999984</v>
      </c>
      <c r="O47" s="22">
        <v>3795181.2499999977</v>
      </c>
      <c r="P47" s="22">
        <v>3441154.28</v>
      </c>
      <c r="Q47" s="22">
        <v>3507455.8800000004</v>
      </c>
      <c r="R47" s="22">
        <v>3605888.17</v>
      </c>
      <c r="S47" s="22">
        <v>3612221.560000001</v>
      </c>
      <c r="T47" s="22">
        <v>3746125.8299999991</v>
      </c>
      <c r="U47" s="22">
        <v>3859666.6</v>
      </c>
      <c r="V47" s="22">
        <v>3814579.3500000024</v>
      </c>
      <c r="W47" s="22">
        <v>3797779.3099999987</v>
      </c>
      <c r="X47" s="22">
        <v>3674936.6799999969</v>
      </c>
      <c r="Y47" s="22">
        <v>3735049.4</v>
      </c>
      <c r="Z47" s="22">
        <v>3798024.64</v>
      </c>
      <c r="AA47" s="22">
        <v>4222455.2</v>
      </c>
      <c r="AB47" s="22">
        <v>3640758.1900000018</v>
      </c>
      <c r="AC47" s="22">
        <v>3579211.4000000008</v>
      </c>
      <c r="AD47" s="22">
        <v>3637164.8000000007</v>
      </c>
      <c r="AE47" s="22">
        <v>3932143.83</v>
      </c>
      <c r="AF47" s="22">
        <v>3904146.4699999983</v>
      </c>
      <c r="AG47" s="22">
        <v>4017921.5999999996</v>
      </c>
      <c r="AH47" s="22">
        <v>4038951.5099999974</v>
      </c>
      <c r="AI47" s="22">
        <v>3879794.4100000006</v>
      </c>
      <c r="AJ47" s="22">
        <v>3902519.65</v>
      </c>
      <c r="AK47" s="22">
        <v>3933643.9099999988</v>
      </c>
      <c r="AL47" s="22">
        <v>3896378.3099999996</v>
      </c>
      <c r="AM47" s="22">
        <v>4292775.2500000009</v>
      </c>
      <c r="AN47" s="22">
        <v>3859381.93</v>
      </c>
      <c r="AO47" s="22">
        <v>3789749.8299999987</v>
      </c>
      <c r="AP47" s="22">
        <v>3918351.1600000015</v>
      </c>
      <c r="AQ47" s="22">
        <v>4004243.0099999993</v>
      </c>
      <c r="AR47" s="22">
        <v>4079203.4599999995</v>
      </c>
      <c r="AS47" s="22">
        <v>4166525.7300000014</v>
      </c>
      <c r="AT47" s="22">
        <v>4178817.6899999981</v>
      </c>
      <c r="AU47" s="22">
        <v>4149719.1500000004</v>
      </c>
      <c r="AV47" s="22"/>
      <c r="AW47" s="22"/>
      <c r="AX47" s="22"/>
      <c r="AY47" s="22"/>
    </row>
    <row r="48" spans="1:51" ht="14.5" x14ac:dyDescent="0.35">
      <c r="A48" s="16">
        <v>303</v>
      </c>
      <c r="B48" t="s">
        <v>102</v>
      </c>
      <c r="C48" s="30" t="s">
        <v>32</v>
      </c>
      <c r="D48" s="22">
        <v>477005.44</v>
      </c>
      <c r="E48" s="22">
        <v>468498.64000000013</v>
      </c>
      <c r="F48" s="22">
        <v>458886.20999999996</v>
      </c>
      <c r="G48" s="22">
        <v>501524.78000000014</v>
      </c>
      <c r="H48" s="22">
        <v>488161.64</v>
      </c>
      <c r="I48" s="22">
        <v>542972.15</v>
      </c>
      <c r="J48" s="22">
        <v>527307.14999999991</v>
      </c>
      <c r="K48" s="22">
        <v>517559.69000000006</v>
      </c>
      <c r="L48" s="22">
        <v>520232.27999999997</v>
      </c>
      <c r="M48" s="22">
        <v>505049.43000000005</v>
      </c>
      <c r="N48" s="22">
        <v>487926.6999999999</v>
      </c>
      <c r="O48" s="22">
        <v>580025.30000000005</v>
      </c>
      <c r="P48" s="22">
        <v>546047.16999999993</v>
      </c>
      <c r="Q48" s="22">
        <v>548629.11</v>
      </c>
      <c r="R48" s="22">
        <v>515079.03</v>
      </c>
      <c r="S48" s="22">
        <v>541679.77999999991</v>
      </c>
      <c r="T48" s="22">
        <v>549232.74</v>
      </c>
      <c r="U48" s="22">
        <v>579741.66999999993</v>
      </c>
      <c r="V48" s="22">
        <v>565227.95000000007</v>
      </c>
      <c r="W48" s="22">
        <v>540974.44999999995</v>
      </c>
      <c r="X48" s="22">
        <v>535501.79999999993</v>
      </c>
      <c r="Y48" s="22">
        <v>528155.94000000006</v>
      </c>
      <c r="Z48" s="22">
        <v>533511.47</v>
      </c>
      <c r="AA48" s="22">
        <v>607742.17000000004</v>
      </c>
      <c r="AB48" s="22">
        <v>558594.77</v>
      </c>
      <c r="AC48" s="22">
        <v>545727.61</v>
      </c>
      <c r="AD48" s="22">
        <v>531660.2699999999</v>
      </c>
      <c r="AE48" s="22">
        <v>581661.26</v>
      </c>
      <c r="AF48" s="22">
        <v>608128.92999999993</v>
      </c>
      <c r="AG48" s="22">
        <v>602301.89000000013</v>
      </c>
      <c r="AH48" s="22">
        <v>592942.84</v>
      </c>
      <c r="AI48" s="22">
        <v>558323.5</v>
      </c>
      <c r="AJ48" s="22">
        <v>589571.30999999994</v>
      </c>
      <c r="AK48" s="22">
        <v>580249.99000000011</v>
      </c>
      <c r="AL48" s="22">
        <v>570953.44000000006</v>
      </c>
      <c r="AM48" s="22">
        <v>647733.08999999985</v>
      </c>
      <c r="AN48" s="22">
        <v>607650.74</v>
      </c>
      <c r="AO48" s="22">
        <v>606727.91</v>
      </c>
      <c r="AP48" s="22">
        <v>603344.95000000007</v>
      </c>
      <c r="AQ48" s="22">
        <v>611138.31999999995</v>
      </c>
      <c r="AR48" s="22">
        <v>629036.67000000004</v>
      </c>
      <c r="AS48" s="22">
        <v>677841.31</v>
      </c>
      <c r="AT48" s="22">
        <v>666043.53999999992</v>
      </c>
      <c r="AU48" s="22">
        <v>655390.16000000015</v>
      </c>
      <c r="AV48" s="22"/>
      <c r="AW48" s="22"/>
      <c r="AX48" s="22"/>
      <c r="AY48" s="22"/>
    </row>
    <row r="49" spans="1:51" ht="14.5" x14ac:dyDescent="0.35">
      <c r="A49" s="16">
        <v>430</v>
      </c>
      <c r="B49" t="s">
        <v>102</v>
      </c>
      <c r="C49" s="30" t="s">
        <v>42</v>
      </c>
      <c r="D49" s="22">
        <v>3030023.9000000013</v>
      </c>
      <c r="E49" s="22">
        <v>3053385.09</v>
      </c>
      <c r="F49" s="22">
        <v>3067809.93</v>
      </c>
      <c r="G49" s="22">
        <v>3219756.0899999989</v>
      </c>
      <c r="H49" s="22">
        <v>3189378.6500000013</v>
      </c>
      <c r="I49" s="22">
        <v>3495515.7300000014</v>
      </c>
      <c r="J49" s="22">
        <v>3287994.63</v>
      </c>
      <c r="K49" s="22">
        <v>3278181.1999999988</v>
      </c>
      <c r="L49" s="22">
        <v>3193247.8699999992</v>
      </c>
      <c r="M49" s="22">
        <v>3188928.31</v>
      </c>
      <c r="N49" s="22">
        <v>3217332.2500000005</v>
      </c>
      <c r="O49" s="22">
        <v>3742649.3499999982</v>
      </c>
      <c r="P49" s="22">
        <v>3066676.5799999996</v>
      </c>
      <c r="Q49" s="22">
        <v>3167223.5300000003</v>
      </c>
      <c r="R49" s="22">
        <v>3144832.3300000019</v>
      </c>
      <c r="S49" s="22">
        <v>3205078.8200000031</v>
      </c>
      <c r="T49" s="22">
        <v>3426722.15</v>
      </c>
      <c r="U49" s="22">
        <v>3576243.6300000013</v>
      </c>
      <c r="V49" s="22">
        <v>3378866.59</v>
      </c>
      <c r="W49" s="22">
        <v>3357217.8700000006</v>
      </c>
      <c r="X49" s="22">
        <v>3338141.6900000009</v>
      </c>
      <c r="Y49" s="22">
        <v>3315578.7800000003</v>
      </c>
      <c r="Z49" s="22">
        <v>3362037.4000000008</v>
      </c>
      <c r="AA49" s="22">
        <v>4142792.5700000003</v>
      </c>
      <c r="AB49" s="22">
        <v>3199033.14</v>
      </c>
      <c r="AC49" s="22">
        <v>3280014.8299999996</v>
      </c>
      <c r="AD49" s="22">
        <v>3280412.43</v>
      </c>
      <c r="AE49" s="22">
        <v>3427281.2600000012</v>
      </c>
      <c r="AF49" s="22">
        <v>3442445.51</v>
      </c>
      <c r="AG49" s="22">
        <v>3602804.1100000003</v>
      </c>
      <c r="AH49" s="22">
        <v>3568485.9299999997</v>
      </c>
      <c r="AI49" s="22">
        <v>3481934.1400000006</v>
      </c>
      <c r="AJ49" s="22">
        <v>3474141.79</v>
      </c>
      <c r="AK49" s="22">
        <v>3509179.6800000011</v>
      </c>
      <c r="AL49" s="22">
        <v>3528769.7199999997</v>
      </c>
      <c r="AM49" s="22">
        <v>4023818.7699999991</v>
      </c>
      <c r="AN49" s="22">
        <v>3569832.8800000004</v>
      </c>
      <c r="AO49" s="22">
        <v>3389844.4799999995</v>
      </c>
      <c r="AP49" s="22">
        <v>3381537.2400000007</v>
      </c>
      <c r="AQ49" s="22">
        <v>3567359.83</v>
      </c>
      <c r="AR49" s="22">
        <v>3555398.1900000004</v>
      </c>
      <c r="AS49" s="22">
        <v>3768749.5699999989</v>
      </c>
      <c r="AT49" s="22">
        <v>3739517.9900000007</v>
      </c>
      <c r="AU49" s="22">
        <v>3631713.98</v>
      </c>
      <c r="AV49" s="22"/>
      <c r="AW49" s="22"/>
      <c r="AX49" s="22"/>
      <c r="AY49" s="22"/>
    </row>
    <row r="50" spans="1:51" ht="14.5" x14ac:dyDescent="0.35">
      <c r="A50" s="16">
        <v>637</v>
      </c>
      <c r="B50" t="s">
        <v>102</v>
      </c>
      <c r="C50" s="30" t="s">
        <v>54</v>
      </c>
      <c r="D50" s="22">
        <v>4884286.2899999991</v>
      </c>
      <c r="E50" s="22">
        <v>4999016.32</v>
      </c>
      <c r="F50" s="22">
        <v>4962044.6900000013</v>
      </c>
      <c r="G50" s="22">
        <v>5239944.1799999988</v>
      </c>
      <c r="H50" s="22">
        <v>5184527.6099999985</v>
      </c>
      <c r="I50" s="22">
        <v>5547949.1100000003</v>
      </c>
      <c r="J50" s="22">
        <v>5435713.1299999999</v>
      </c>
      <c r="K50" s="22">
        <v>5336309.25</v>
      </c>
      <c r="L50" s="22">
        <v>5330819.1099999994</v>
      </c>
      <c r="M50" s="22">
        <v>5361307.3999999985</v>
      </c>
      <c r="N50" s="22">
        <v>5317062.4699999979</v>
      </c>
      <c r="O50" s="22">
        <v>6032838.4199999999</v>
      </c>
      <c r="P50" s="22">
        <v>5080455.5299999993</v>
      </c>
      <c r="Q50" s="22">
        <v>5310064.5200000005</v>
      </c>
      <c r="R50" s="22">
        <v>5319890.9899999993</v>
      </c>
      <c r="S50" s="22">
        <v>5293391.1199999992</v>
      </c>
      <c r="T50" s="22">
        <v>5329497.6499999985</v>
      </c>
      <c r="U50" s="22">
        <v>5806011.3200000003</v>
      </c>
      <c r="V50" s="22">
        <v>5583142.3499999996</v>
      </c>
      <c r="W50" s="22">
        <v>5597424.0600000015</v>
      </c>
      <c r="X50" s="22">
        <v>5447700.1000000015</v>
      </c>
      <c r="Y50" s="22">
        <v>5574448.7200000016</v>
      </c>
      <c r="Z50" s="22">
        <v>5471811.4099999983</v>
      </c>
      <c r="AA50" s="22">
        <v>6314823.9700000016</v>
      </c>
      <c r="AB50" s="22">
        <v>5347776.0300000012</v>
      </c>
      <c r="AC50" s="22">
        <v>5383978.0999999996</v>
      </c>
      <c r="AD50" s="22">
        <v>5364470.9399999985</v>
      </c>
      <c r="AE50" s="22">
        <v>5660428.3699999982</v>
      </c>
      <c r="AF50" s="22">
        <v>5685523.3400000008</v>
      </c>
      <c r="AG50" s="22">
        <v>5792815.0700000003</v>
      </c>
      <c r="AH50" s="22">
        <v>5835000.7699999996</v>
      </c>
      <c r="AI50" s="22">
        <v>5815189.5300000003</v>
      </c>
      <c r="AJ50" s="22">
        <v>5707355.04</v>
      </c>
      <c r="AK50" s="22">
        <v>5860563.0199999986</v>
      </c>
      <c r="AL50" s="22">
        <v>5832695.3399999999</v>
      </c>
      <c r="AM50" s="22">
        <v>6243463.7400000012</v>
      </c>
      <c r="AN50" s="22">
        <v>5662369.0700000003</v>
      </c>
      <c r="AO50" s="22">
        <v>5556764.8200000012</v>
      </c>
      <c r="AP50" s="22">
        <v>5683992.3399999989</v>
      </c>
      <c r="AQ50" s="22">
        <v>6006520.5899999999</v>
      </c>
      <c r="AR50" s="22">
        <v>6085011.7500000009</v>
      </c>
      <c r="AS50" s="22">
        <v>6057546.1100000022</v>
      </c>
      <c r="AT50" s="22">
        <v>6028431.3000000007</v>
      </c>
      <c r="AU50" s="22">
        <v>6053310.5800000001</v>
      </c>
      <c r="AV50" s="22"/>
      <c r="AW50" s="22"/>
      <c r="AX50" s="22"/>
      <c r="AY50" s="22"/>
    </row>
    <row r="51" spans="1:51" ht="14.5" x14ac:dyDescent="0.35">
      <c r="A51" s="16">
        <v>624</v>
      </c>
      <c r="B51" t="s">
        <v>102</v>
      </c>
      <c r="C51" s="30" t="s">
        <v>58</v>
      </c>
      <c r="D51" s="22">
        <v>33289674.25999999</v>
      </c>
      <c r="E51" s="22">
        <v>34207476.789999992</v>
      </c>
      <c r="F51" s="22">
        <v>33842591.550000004</v>
      </c>
      <c r="G51" s="22">
        <v>36584682.379999995</v>
      </c>
      <c r="H51" s="22">
        <v>35523846.770000011</v>
      </c>
      <c r="I51" s="22">
        <v>38243872.98999998</v>
      </c>
      <c r="J51" s="22">
        <v>36948127.039999984</v>
      </c>
      <c r="K51" s="22">
        <v>35931399.190000005</v>
      </c>
      <c r="L51" s="22">
        <v>36047860.739999995</v>
      </c>
      <c r="M51" s="22">
        <v>36221246.980000004</v>
      </c>
      <c r="N51" s="22">
        <v>36505010.259999998</v>
      </c>
      <c r="O51" s="22">
        <v>40077842.310000002</v>
      </c>
      <c r="P51" s="22">
        <v>35753918.889999993</v>
      </c>
      <c r="Q51" s="22">
        <v>36533104.859999999</v>
      </c>
      <c r="R51" s="22">
        <v>36781630.169999994</v>
      </c>
      <c r="S51" s="22">
        <v>38193470.470000021</v>
      </c>
      <c r="T51" s="22">
        <v>38242840.120000005</v>
      </c>
      <c r="U51" s="22">
        <v>40073011.009999983</v>
      </c>
      <c r="V51" s="22">
        <v>38976708.989999995</v>
      </c>
      <c r="W51" s="22">
        <v>38667730.369999997</v>
      </c>
      <c r="X51" s="22">
        <v>38055378.859999992</v>
      </c>
      <c r="Y51" s="22">
        <v>38588287.969999976</v>
      </c>
      <c r="Z51" s="22">
        <v>39334954.610000007</v>
      </c>
      <c r="AA51" s="22">
        <v>43060863.619999997</v>
      </c>
      <c r="AB51" s="22">
        <v>38012294.469999999</v>
      </c>
      <c r="AC51" s="22">
        <v>38633865.419999987</v>
      </c>
      <c r="AD51" s="22">
        <v>38646429.560000002</v>
      </c>
      <c r="AE51" s="22">
        <v>41121897.040000007</v>
      </c>
      <c r="AF51" s="22">
        <v>41029277.68</v>
      </c>
      <c r="AG51" s="22">
        <v>42317481.74000001</v>
      </c>
      <c r="AH51" s="22">
        <v>41745650.190000013</v>
      </c>
      <c r="AI51" s="22">
        <v>41540608.859999992</v>
      </c>
      <c r="AJ51" s="22">
        <v>40424833.410000004</v>
      </c>
      <c r="AK51" s="22">
        <v>41145568.249999985</v>
      </c>
      <c r="AL51" s="22">
        <v>41464763.359999992</v>
      </c>
      <c r="AM51" s="22">
        <v>44077621.059999987</v>
      </c>
      <c r="AN51" s="22">
        <v>40470219.389999993</v>
      </c>
      <c r="AO51" s="22">
        <v>40480306.749999993</v>
      </c>
      <c r="AP51" s="22">
        <v>40595967.209999993</v>
      </c>
      <c r="AQ51" s="22">
        <v>43043655.049999967</v>
      </c>
      <c r="AR51" s="22">
        <v>42523675.479999989</v>
      </c>
      <c r="AS51" s="22">
        <v>43980089.460000001</v>
      </c>
      <c r="AT51" s="22">
        <v>43618632.719999991</v>
      </c>
      <c r="AU51" s="22">
        <v>43746069.809999987</v>
      </c>
      <c r="AV51" s="22"/>
      <c r="AW51" s="22"/>
      <c r="AX51" s="22"/>
      <c r="AY51" s="22"/>
    </row>
    <row r="52" spans="1:51" ht="14.5" x14ac:dyDescent="0.35">
      <c r="A52" s="16">
        <v>712</v>
      </c>
      <c r="B52" t="s">
        <v>102</v>
      </c>
      <c r="C52" s="30" t="s">
        <v>67</v>
      </c>
      <c r="D52" s="22">
        <v>2695078.7699999996</v>
      </c>
      <c r="E52" s="22">
        <v>2713052.2000000011</v>
      </c>
      <c r="F52" s="22">
        <v>2672734.3399999994</v>
      </c>
      <c r="G52" s="22">
        <v>2958688.1599999997</v>
      </c>
      <c r="H52" s="22">
        <v>2804850.7400000007</v>
      </c>
      <c r="I52" s="22">
        <v>3025148.13</v>
      </c>
      <c r="J52" s="22">
        <v>2843154.91</v>
      </c>
      <c r="K52" s="22">
        <v>2827713.7699999986</v>
      </c>
      <c r="L52" s="22">
        <v>2896298.5700000003</v>
      </c>
      <c r="M52" s="22">
        <v>2853414.1399999992</v>
      </c>
      <c r="N52" s="22">
        <v>2925278.4600000009</v>
      </c>
      <c r="O52" s="22">
        <v>3200855.4700000007</v>
      </c>
      <c r="P52" s="22">
        <v>2833894.4299999992</v>
      </c>
      <c r="Q52" s="22">
        <v>2852940.78</v>
      </c>
      <c r="R52" s="22">
        <v>2998421.7200000007</v>
      </c>
      <c r="S52" s="22">
        <v>2976801.5199999996</v>
      </c>
      <c r="T52" s="22">
        <v>3012166.0800000005</v>
      </c>
      <c r="U52" s="22">
        <v>3156694.5</v>
      </c>
      <c r="V52" s="22">
        <v>3036290.47</v>
      </c>
      <c r="W52" s="22">
        <v>3014300.2599999993</v>
      </c>
      <c r="X52" s="22">
        <v>3009210.6000000006</v>
      </c>
      <c r="Y52" s="22">
        <v>2999329.1899999995</v>
      </c>
      <c r="Z52" s="22">
        <v>3135773.2800000003</v>
      </c>
      <c r="AA52" s="22">
        <v>3425227.7599999988</v>
      </c>
      <c r="AB52" s="22">
        <v>2845452.3399999985</v>
      </c>
      <c r="AC52" s="22">
        <v>2806847.1200000006</v>
      </c>
      <c r="AD52" s="22">
        <v>2935402.1999999997</v>
      </c>
      <c r="AE52" s="22">
        <v>3159186.27</v>
      </c>
      <c r="AF52" s="22">
        <v>3080925.89</v>
      </c>
      <c r="AG52" s="22">
        <v>3161331.7400000012</v>
      </c>
      <c r="AH52" s="22">
        <v>3086303.379999999</v>
      </c>
      <c r="AI52" s="22">
        <v>3053742.5900000008</v>
      </c>
      <c r="AJ52" s="22">
        <v>3048811.4100000015</v>
      </c>
      <c r="AK52" s="22">
        <v>3086348.1999999997</v>
      </c>
      <c r="AL52" s="22">
        <v>3078738.24</v>
      </c>
      <c r="AM52" s="22">
        <v>3484263.2899999991</v>
      </c>
      <c r="AN52" s="22">
        <v>3009359.6500000008</v>
      </c>
      <c r="AO52" s="22">
        <v>2965637.5799999996</v>
      </c>
      <c r="AP52" s="22">
        <v>3032871.6100000013</v>
      </c>
      <c r="AQ52" s="22">
        <v>3195256.0299999993</v>
      </c>
      <c r="AR52" s="22">
        <v>3139481.1499999994</v>
      </c>
      <c r="AS52" s="22">
        <v>3271101.899999999</v>
      </c>
      <c r="AT52" s="22">
        <v>3138438.1300000004</v>
      </c>
      <c r="AU52" s="22">
        <v>3158576.0500000007</v>
      </c>
      <c r="AV52" s="22"/>
      <c r="AW52" s="22"/>
      <c r="AX52" s="22"/>
      <c r="AY52" s="22"/>
    </row>
    <row r="53" spans="1:51" ht="14.5" x14ac:dyDescent="0.35">
      <c r="A53" s="16">
        <v>806</v>
      </c>
      <c r="B53" t="s">
        <v>102</v>
      </c>
      <c r="C53" s="30" t="s">
        <v>76</v>
      </c>
      <c r="D53" s="22">
        <v>8393256.4300000034</v>
      </c>
      <c r="E53" s="22">
        <v>8420260.5099999998</v>
      </c>
      <c r="F53" s="22">
        <v>8376044.6399999978</v>
      </c>
      <c r="G53" s="22">
        <v>8894867.8400000036</v>
      </c>
      <c r="H53" s="22">
        <v>8714734.8599999994</v>
      </c>
      <c r="I53" s="22">
        <v>9448254.8499999978</v>
      </c>
      <c r="J53" s="22">
        <v>9108984.5999999978</v>
      </c>
      <c r="K53" s="22">
        <v>9038875.0299999975</v>
      </c>
      <c r="L53" s="22">
        <v>9051959.1999999993</v>
      </c>
      <c r="M53" s="22">
        <v>9032468.6699999999</v>
      </c>
      <c r="N53" s="22">
        <v>9125347.2600000016</v>
      </c>
      <c r="O53" s="22">
        <v>9788569</v>
      </c>
      <c r="P53" s="22">
        <v>9041391.9299999997</v>
      </c>
      <c r="Q53" s="22">
        <v>9043988.8899999987</v>
      </c>
      <c r="R53" s="22">
        <v>9081276.2699999996</v>
      </c>
      <c r="S53" s="22">
        <v>9426381.5399999991</v>
      </c>
      <c r="T53" s="22">
        <v>9511493.3099999987</v>
      </c>
      <c r="U53" s="22">
        <v>9873075.9499999955</v>
      </c>
      <c r="V53" s="22">
        <v>9742053.1199999973</v>
      </c>
      <c r="W53" s="22">
        <v>9808976.9100000001</v>
      </c>
      <c r="X53" s="22">
        <v>9655704.8300000001</v>
      </c>
      <c r="Y53" s="22">
        <v>9600363.2999999989</v>
      </c>
      <c r="Z53" s="22">
        <v>9874221.9800000004</v>
      </c>
      <c r="AA53" s="22">
        <v>10672685.469999999</v>
      </c>
      <c r="AB53" s="22">
        <v>9552550.7500000056</v>
      </c>
      <c r="AC53" s="22">
        <v>9624829.0500000026</v>
      </c>
      <c r="AD53" s="22">
        <v>9622197.9800000023</v>
      </c>
      <c r="AE53" s="22">
        <v>10040698.690000003</v>
      </c>
      <c r="AF53" s="22">
        <v>10080737.779999999</v>
      </c>
      <c r="AG53" s="22">
        <v>10336018.93</v>
      </c>
      <c r="AH53" s="22">
        <v>10257010.749999998</v>
      </c>
      <c r="AI53" s="22">
        <v>10331278.879999999</v>
      </c>
      <c r="AJ53" s="22">
        <v>10056987.830000004</v>
      </c>
      <c r="AK53" s="22">
        <v>10233977.259999998</v>
      </c>
      <c r="AL53" s="22">
        <v>10442035.589999998</v>
      </c>
      <c r="AM53" s="22">
        <v>11089844.579999998</v>
      </c>
      <c r="AN53" s="22">
        <v>10205579.110000001</v>
      </c>
      <c r="AO53" s="22">
        <v>10247548.010000002</v>
      </c>
      <c r="AP53" s="22">
        <v>10104993.260000002</v>
      </c>
      <c r="AQ53" s="22">
        <v>10697267.400000004</v>
      </c>
      <c r="AR53" s="22">
        <v>10715601.68</v>
      </c>
      <c r="AS53" s="22">
        <v>11056775.640000002</v>
      </c>
      <c r="AT53" s="22">
        <v>11088808.530000003</v>
      </c>
      <c r="AU53" s="22">
        <v>11102591.479999999</v>
      </c>
      <c r="AV53" s="22"/>
      <c r="AW53" s="22"/>
      <c r="AX53" s="22"/>
      <c r="AY53" s="22"/>
    </row>
    <row r="54" spans="1:51" ht="14.5" x14ac:dyDescent="0.35">
      <c r="A54" s="16">
        <v>293</v>
      </c>
      <c r="B54" t="s">
        <v>103</v>
      </c>
      <c r="C54" s="30" t="s">
        <v>30</v>
      </c>
      <c r="D54" s="22">
        <v>3747651.65</v>
      </c>
      <c r="E54" s="22">
        <v>3709080.6800000016</v>
      </c>
      <c r="F54" s="22">
        <v>3792287.12</v>
      </c>
      <c r="G54" s="22">
        <v>3957107.08</v>
      </c>
      <c r="H54" s="22">
        <v>4014640.1</v>
      </c>
      <c r="I54" s="22">
        <v>4345506.5900000008</v>
      </c>
      <c r="J54" s="22">
        <v>4077509.5400000005</v>
      </c>
      <c r="K54" s="22">
        <v>3978596.96</v>
      </c>
      <c r="L54" s="22">
        <v>4242813.0899999989</v>
      </c>
      <c r="M54" s="22">
        <v>4013271.120000001</v>
      </c>
      <c r="N54" s="22">
        <v>4012223.37</v>
      </c>
      <c r="O54" s="22">
        <v>4633911.01</v>
      </c>
      <c r="P54" s="22">
        <v>3971701.05</v>
      </c>
      <c r="Q54" s="22">
        <v>4002278.4499999997</v>
      </c>
      <c r="R54" s="22">
        <v>4038487.0000000005</v>
      </c>
      <c r="S54" s="22">
        <v>4201857.8900000006</v>
      </c>
      <c r="T54" s="22">
        <v>3926767.5100000007</v>
      </c>
      <c r="U54" s="22">
        <v>4649025.7699999986</v>
      </c>
      <c r="V54" s="22">
        <v>4392526.2699999996</v>
      </c>
      <c r="W54" s="22">
        <v>4203602.7299999995</v>
      </c>
      <c r="X54" s="22">
        <v>4372471.0000000019</v>
      </c>
      <c r="Y54" s="22">
        <v>4418128.59</v>
      </c>
      <c r="Z54" s="22">
        <v>4458316.71</v>
      </c>
      <c r="AA54" s="22">
        <v>4999671.1600000011</v>
      </c>
      <c r="AB54" s="22">
        <v>4199702.2800000021</v>
      </c>
      <c r="AC54" s="22">
        <v>4139998.0200000005</v>
      </c>
      <c r="AD54" s="22">
        <v>4075651.2799999993</v>
      </c>
      <c r="AE54" s="22">
        <v>4348426.1399999997</v>
      </c>
      <c r="AF54" s="22">
        <v>4412925.299999998</v>
      </c>
      <c r="AG54" s="22">
        <v>4713722.6399999969</v>
      </c>
      <c r="AH54" s="22">
        <v>4604250.8599999994</v>
      </c>
      <c r="AI54" s="22">
        <v>4277554.53</v>
      </c>
      <c r="AJ54" s="22">
        <v>4531661.3499999996</v>
      </c>
      <c r="AK54" s="22">
        <v>4404188.58</v>
      </c>
      <c r="AL54" s="22">
        <v>4379275.75</v>
      </c>
      <c r="AM54" s="22">
        <v>4988404.25</v>
      </c>
      <c r="AN54" s="22">
        <v>4435830.29</v>
      </c>
      <c r="AO54" s="22">
        <v>4288193.71</v>
      </c>
      <c r="AP54" s="22">
        <v>4314018.76</v>
      </c>
      <c r="AQ54" s="22">
        <v>4629421.2400000012</v>
      </c>
      <c r="AR54" s="22">
        <v>4475360.79</v>
      </c>
      <c r="AS54" s="22">
        <v>4886423.8399999989</v>
      </c>
      <c r="AT54" s="22">
        <v>4757236.9500000011</v>
      </c>
      <c r="AU54" s="22">
        <v>4553187.1199999992</v>
      </c>
      <c r="AV54" s="22"/>
      <c r="AW54" s="22"/>
      <c r="AX54" s="22"/>
      <c r="AY54" s="22"/>
    </row>
    <row r="55" spans="1:51" ht="14.5" x14ac:dyDescent="0.35">
      <c r="A55" s="16">
        <v>317</v>
      </c>
      <c r="B55" t="s">
        <v>103</v>
      </c>
      <c r="C55" s="30" t="s">
        <v>34</v>
      </c>
      <c r="D55" s="22">
        <v>6485398.3900000015</v>
      </c>
      <c r="E55" s="22">
        <v>6384728.8499999996</v>
      </c>
      <c r="F55" s="22">
        <v>6522232.580000001</v>
      </c>
      <c r="G55" s="22">
        <v>6840135.7400000012</v>
      </c>
      <c r="H55" s="22">
        <v>6715351.3700000001</v>
      </c>
      <c r="I55" s="22">
        <v>7419811.9699999979</v>
      </c>
      <c r="J55" s="22">
        <v>6924897.2599999998</v>
      </c>
      <c r="K55" s="22">
        <v>6687161.1199999992</v>
      </c>
      <c r="L55" s="22">
        <v>6699855.2400000002</v>
      </c>
      <c r="M55" s="22">
        <v>6741837.1599999983</v>
      </c>
      <c r="N55" s="22">
        <v>6833712.9000000013</v>
      </c>
      <c r="O55" s="22">
        <v>7712479.7000000011</v>
      </c>
      <c r="P55" s="22">
        <v>7052399.5499999989</v>
      </c>
      <c r="Q55" s="22">
        <v>6895198.7299999977</v>
      </c>
      <c r="R55" s="22">
        <v>7078096.459999999</v>
      </c>
      <c r="S55" s="22">
        <v>7327142.0700000003</v>
      </c>
      <c r="T55" s="22">
        <v>7280862.3100000005</v>
      </c>
      <c r="U55" s="22">
        <v>7896909.0200000023</v>
      </c>
      <c r="V55" s="22">
        <v>7339806.3300000001</v>
      </c>
      <c r="W55" s="22">
        <v>7154987.6900000004</v>
      </c>
      <c r="X55" s="22">
        <v>7170227.2899999991</v>
      </c>
      <c r="Y55" s="22">
        <v>7279310.0999999978</v>
      </c>
      <c r="Z55" s="22">
        <v>7457279.8400000017</v>
      </c>
      <c r="AA55" s="22">
        <v>8578457.9099999983</v>
      </c>
      <c r="AB55" s="22">
        <v>7324931.3499999978</v>
      </c>
      <c r="AC55" s="22">
        <v>7504168.3899999997</v>
      </c>
      <c r="AD55" s="22">
        <v>7590488.5300000003</v>
      </c>
      <c r="AE55" s="22">
        <v>7934752.6799999969</v>
      </c>
      <c r="AF55" s="22">
        <v>7926950.7400000021</v>
      </c>
      <c r="AG55" s="22">
        <v>8536636.2699999977</v>
      </c>
      <c r="AH55" s="22">
        <v>8054481.0200000005</v>
      </c>
      <c r="AI55" s="22">
        <v>7678219.080000001</v>
      </c>
      <c r="AJ55" s="22">
        <v>7694153.8499999996</v>
      </c>
      <c r="AK55" s="22">
        <v>7960330.5999999996</v>
      </c>
      <c r="AL55" s="22">
        <v>7993406.7100000009</v>
      </c>
      <c r="AM55" s="22">
        <v>8792082.5299999993</v>
      </c>
      <c r="AN55" s="22">
        <v>8370036.2199999988</v>
      </c>
      <c r="AO55" s="22">
        <v>8174599.7899999972</v>
      </c>
      <c r="AP55" s="22">
        <v>8154633.1000000024</v>
      </c>
      <c r="AQ55" s="22">
        <v>8655380.9299999997</v>
      </c>
      <c r="AR55" s="22">
        <v>8543719.6799999978</v>
      </c>
      <c r="AS55" s="22">
        <v>9206707.0199999996</v>
      </c>
      <c r="AT55" s="22">
        <v>8765700.9099999964</v>
      </c>
      <c r="AU55" s="22">
        <v>8418956.839999998</v>
      </c>
      <c r="AV55" s="22"/>
      <c r="AW55" s="22"/>
      <c r="AX55" s="22"/>
      <c r="AY55" s="22"/>
    </row>
    <row r="56" spans="1:51" ht="14.5" x14ac:dyDescent="0.35">
      <c r="A56" s="17">
        <v>502</v>
      </c>
      <c r="B56" t="s">
        <v>103</v>
      </c>
      <c r="C56" s="30" t="s">
        <v>48</v>
      </c>
      <c r="D56" s="22">
        <v>4917291.0399999991</v>
      </c>
      <c r="E56" s="22">
        <v>4878135.03</v>
      </c>
      <c r="F56" s="22">
        <v>4920996.2600000007</v>
      </c>
      <c r="G56" s="22">
        <v>5113817.5900000026</v>
      </c>
      <c r="H56" s="22">
        <v>5123404.2</v>
      </c>
      <c r="I56" s="22">
        <v>5358621.7200000016</v>
      </c>
      <c r="J56" s="22">
        <v>5236550.6999999983</v>
      </c>
      <c r="K56" s="22">
        <v>5176150.07</v>
      </c>
      <c r="L56" s="22">
        <v>5232428.2199999988</v>
      </c>
      <c r="M56" s="22">
        <v>5199351.95</v>
      </c>
      <c r="N56" s="22">
        <v>5266727.6999999993</v>
      </c>
      <c r="O56" s="22">
        <v>5991842.1400000015</v>
      </c>
      <c r="P56" s="22">
        <v>5280545.2099999972</v>
      </c>
      <c r="Q56" s="22">
        <v>5195439.4099999983</v>
      </c>
      <c r="R56" s="22">
        <v>5406491.4399999976</v>
      </c>
      <c r="S56" s="22">
        <v>5589518.75</v>
      </c>
      <c r="T56" s="22">
        <v>5545605.419999999</v>
      </c>
      <c r="U56" s="22">
        <v>5759078.8400000008</v>
      </c>
      <c r="V56" s="22">
        <v>5944237.9399999995</v>
      </c>
      <c r="W56" s="22">
        <v>5613670.4799999995</v>
      </c>
      <c r="X56" s="22">
        <v>5453752.6099999966</v>
      </c>
      <c r="Y56" s="22">
        <v>5620869.0899999999</v>
      </c>
      <c r="Z56" s="22">
        <v>5635118.0799999982</v>
      </c>
      <c r="AA56" s="22">
        <v>6556265.3300000001</v>
      </c>
      <c r="AB56" s="22">
        <v>5381640.3299999991</v>
      </c>
      <c r="AC56" s="22">
        <v>5603235.6399999997</v>
      </c>
      <c r="AD56" s="22">
        <v>5528760.080000001</v>
      </c>
      <c r="AE56" s="22">
        <v>5999181.5899999989</v>
      </c>
      <c r="AF56" s="22">
        <v>5906536.6199999992</v>
      </c>
      <c r="AG56" s="22">
        <v>6075795.8000000017</v>
      </c>
      <c r="AH56" s="22">
        <v>6083156.0600000015</v>
      </c>
      <c r="AI56" s="22">
        <v>6258774.9700000016</v>
      </c>
      <c r="AJ56" s="22">
        <v>5771617.0799999982</v>
      </c>
      <c r="AK56" s="22">
        <v>5957955.5399999991</v>
      </c>
      <c r="AL56" s="22">
        <v>5932867.2400000002</v>
      </c>
      <c r="AM56" s="22">
        <v>6698956.5200000005</v>
      </c>
      <c r="AN56" s="22">
        <v>5864967.9399999995</v>
      </c>
      <c r="AO56" s="22">
        <v>5732950.0700000003</v>
      </c>
      <c r="AP56" s="22">
        <v>5923286.1500000004</v>
      </c>
      <c r="AQ56" s="22">
        <v>6109154.4300000006</v>
      </c>
      <c r="AR56" s="22">
        <v>6157668.0000000009</v>
      </c>
      <c r="AS56" s="22">
        <v>6326304.4100000001</v>
      </c>
      <c r="AT56" s="22">
        <v>6322689.71</v>
      </c>
      <c r="AU56" s="22">
        <v>6204947.339999998</v>
      </c>
      <c r="AV56" s="22"/>
      <c r="AW56" s="22"/>
      <c r="AX56" s="22"/>
      <c r="AY56" s="22"/>
    </row>
    <row r="57" spans="1:51" ht="14.5" x14ac:dyDescent="0.35">
      <c r="A57" s="16">
        <v>668</v>
      </c>
      <c r="B57" t="s">
        <v>103</v>
      </c>
      <c r="C57" s="30" t="s">
        <v>63</v>
      </c>
      <c r="D57" s="22">
        <v>9814969.3399999999</v>
      </c>
      <c r="E57" s="22">
        <v>9787494.2900000028</v>
      </c>
      <c r="F57" s="22">
        <v>9779815.4600000009</v>
      </c>
      <c r="G57" s="22">
        <v>10742184.829999996</v>
      </c>
      <c r="H57" s="22">
        <v>10338841.390000001</v>
      </c>
      <c r="I57" s="22">
        <v>11040060.35</v>
      </c>
      <c r="J57" s="22">
        <v>10644662.639999999</v>
      </c>
      <c r="K57" s="22">
        <v>10312244.330000002</v>
      </c>
      <c r="L57" s="22">
        <v>10472105.790000001</v>
      </c>
      <c r="M57" s="22">
        <v>10528519.18</v>
      </c>
      <c r="N57" s="22">
        <v>10702093.780000001</v>
      </c>
      <c r="O57" s="22">
        <v>11854149.760000002</v>
      </c>
      <c r="P57" s="22">
        <v>10461143.440000001</v>
      </c>
      <c r="Q57" s="22">
        <v>10386273.020000001</v>
      </c>
      <c r="R57" s="22">
        <v>10527754.220000004</v>
      </c>
      <c r="S57" s="22">
        <v>11025426.210000003</v>
      </c>
      <c r="T57" s="22">
        <v>10864145.519999996</v>
      </c>
      <c r="U57" s="22">
        <v>11540905.750000002</v>
      </c>
      <c r="V57" s="22">
        <v>11117530.440000001</v>
      </c>
      <c r="W57" s="22">
        <v>10960162.709999999</v>
      </c>
      <c r="X57" s="22">
        <v>10769906.979999995</v>
      </c>
      <c r="Y57" s="22">
        <v>11156334.66</v>
      </c>
      <c r="Z57" s="22">
        <v>11427153.119999994</v>
      </c>
      <c r="AA57" s="22">
        <v>12915447.349999996</v>
      </c>
      <c r="AB57" s="22">
        <v>10850886.529999999</v>
      </c>
      <c r="AC57" s="22">
        <v>11155917.660000006</v>
      </c>
      <c r="AD57" s="22">
        <v>11187080.359999998</v>
      </c>
      <c r="AE57" s="22">
        <v>11987484.789999999</v>
      </c>
      <c r="AF57" s="22">
        <v>11765821.940000003</v>
      </c>
      <c r="AG57" s="22">
        <v>12169080.65</v>
      </c>
      <c r="AH57" s="22">
        <v>11976095.299999999</v>
      </c>
      <c r="AI57" s="22">
        <v>11648606.660000002</v>
      </c>
      <c r="AJ57" s="22">
        <v>11614737.009999996</v>
      </c>
      <c r="AK57" s="22">
        <v>11877723.789999999</v>
      </c>
      <c r="AL57" s="22">
        <v>12036815.430000005</v>
      </c>
      <c r="AM57" s="22">
        <v>13357412.070000006</v>
      </c>
      <c r="AN57" s="22">
        <v>11749014.420000002</v>
      </c>
      <c r="AO57" s="22">
        <v>11480041.140000002</v>
      </c>
      <c r="AP57" s="22">
        <v>11845874.750000004</v>
      </c>
      <c r="AQ57" s="22">
        <v>12330583.959999999</v>
      </c>
      <c r="AR57" s="22">
        <v>12115959.299999997</v>
      </c>
      <c r="AS57" s="22">
        <v>12724493.590000002</v>
      </c>
      <c r="AT57" s="22">
        <v>12615833.57</v>
      </c>
      <c r="AU57" s="22">
        <v>12169873.069999998</v>
      </c>
      <c r="AV57" s="22"/>
      <c r="AW57" s="22"/>
      <c r="AX57" s="22"/>
      <c r="AY57" s="22"/>
    </row>
    <row r="58" spans="1:51" ht="14.5" x14ac:dyDescent="0.35">
      <c r="A58" s="16">
        <v>478</v>
      </c>
      <c r="B58" t="s">
        <v>104</v>
      </c>
      <c r="C58" s="30" t="s">
        <v>45</v>
      </c>
      <c r="D58" s="22">
        <v>1905386.8799999994</v>
      </c>
      <c r="E58" s="22">
        <v>1753064.15</v>
      </c>
      <c r="F58" s="22">
        <v>1780400.8100000008</v>
      </c>
      <c r="G58" s="22">
        <v>1862861.6200000008</v>
      </c>
      <c r="H58" s="22">
        <v>1845951.3099999994</v>
      </c>
      <c r="I58" s="22">
        <v>1893705.3700000006</v>
      </c>
      <c r="J58" s="22">
        <v>1841711.3900000001</v>
      </c>
      <c r="K58" s="22">
        <v>1873020.2599999998</v>
      </c>
      <c r="L58" s="22">
        <v>1753537.3100000003</v>
      </c>
      <c r="M58" s="22">
        <v>1810798.34</v>
      </c>
      <c r="N58" s="22">
        <v>1932687.4099999997</v>
      </c>
      <c r="O58" s="22">
        <v>2091649.5199999996</v>
      </c>
      <c r="P58" s="22">
        <v>2003460.7300000004</v>
      </c>
      <c r="Q58" s="22">
        <v>1985537.4999999995</v>
      </c>
      <c r="R58" s="22">
        <v>2019525.07</v>
      </c>
      <c r="S58" s="22">
        <v>2123464.3700000006</v>
      </c>
      <c r="T58" s="22">
        <v>2044157.8100000005</v>
      </c>
      <c r="U58" s="22">
        <v>2122746.1199999996</v>
      </c>
      <c r="V58" s="22">
        <v>2022108.2900000005</v>
      </c>
      <c r="W58" s="22">
        <v>1951432.85</v>
      </c>
      <c r="X58" s="22">
        <v>1939358.7299999997</v>
      </c>
      <c r="Y58" s="22">
        <v>2019756.0799999996</v>
      </c>
      <c r="Z58" s="22">
        <v>1986706.3900000011</v>
      </c>
      <c r="AA58" s="22">
        <v>2382157.7900000005</v>
      </c>
      <c r="AB58" s="22">
        <v>2159009.65</v>
      </c>
      <c r="AC58" s="22">
        <v>2108918.4499999997</v>
      </c>
      <c r="AD58" s="22">
        <v>2166097.41</v>
      </c>
      <c r="AE58" s="22">
        <v>2281723.2600000012</v>
      </c>
      <c r="AF58" s="22">
        <v>2203199.7000000002</v>
      </c>
      <c r="AG58" s="22">
        <v>2271013.1900000004</v>
      </c>
      <c r="AH58" s="22">
        <v>2290758.88</v>
      </c>
      <c r="AI58" s="22">
        <v>2179450.56</v>
      </c>
      <c r="AJ58" s="22">
        <v>2088924.13</v>
      </c>
      <c r="AK58" s="22">
        <v>2131612.1</v>
      </c>
      <c r="AL58" s="22">
        <v>2133569.8600000003</v>
      </c>
      <c r="AM58" s="22">
        <v>2429000.9099999997</v>
      </c>
      <c r="AN58" s="22">
        <v>2456618.7299999995</v>
      </c>
      <c r="AO58" s="22">
        <v>2350370.3199999998</v>
      </c>
      <c r="AP58" s="22">
        <v>2446927.4499999997</v>
      </c>
      <c r="AQ58" s="22">
        <v>2589898.46</v>
      </c>
      <c r="AR58" s="22">
        <v>2495713.4</v>
      </c>
      <c r="AS58" s="22">
        <v>2636338.4700000002</v>
      </c>
      <c r="AT58" s="22">
        <v>2610752.2600000007</v>
      </c>
      <c r="AU58" s="22">
        <v>2430554.5000000005</v>
      </c>
      <c r="AV58" s="22"/>
      <c r="AW58" s="22"/>
      <c r="AX58" s="22"/>
      <c r="AY58" s="22"/>
    </row>
    <row r="59" spans="1:51" ht="14.5" x14ac:dyDescent="0.35">
      <c r="A59" s="16">
        <v>689</v>
      </c>
      <c r="B59" t="s">
        <v>104</v>
      </c>
      <c r="C59" s="30" t="s">
        <v>64</v>
      </c>
      <c r="D59" s="22">
        <v>129987.84999999995</v>
      </c>
      <c r="E59" s="22">
        <v>146530.67000000001</v>
      </c>
      <c r="F59" s="22">
        <v>142636.63</v>
      </c>
      <c r="G59" s="22">
        <v>141120.30999999997</v>
      </c>
      <c r="H59" s="22">
        <v>140199.67000000001</v>
      </c>
      <c r="I59" s="22">
        <v>160305.74</v>
      </c>
      <c r="J59" s="22">
        <v>146991.11000000002</v>
      </c>
      <c r="K59" s="22">
        <v>149537.63999999998</v>
      </c>
      <c r="L59" s="22">
        <v>146830.86000000004</v>
      </c>
      <c r="M59" s="22">
        <v>164431.00999999998</v>
      </c>
      <c r="N59" s="22">
        <v>174175.41999999995</v>
      </c>
      <c r="O59" s="22">
        <v>187280.14000000004</v>
      </c>
      <c r="P59" s="22">
        <v>155590.18000000002</v>
      </c>
      <c r="Q59" s="22">
        <v>165938.09999999998</v>
      </c>
      <c r="R59" s="22">
        <v>146561.46</v>
      </c>
      <c r="S59" s="22">
        <v>153222.87000000002</v>
      </c>
      <c r="T59" s="22">
        <v>184717.90000000002</v>
      </c>
      <c r="U59" s="22">
        <v>183663.18</v>
      </c>
      <c r="V59" s="22">
        <v>154932.57000000004</v>
      </c>
      <c r="W59" s="22">
        <v>149429.85999999999</v>
      </c>
      <c r="X59" s="22">
        <v>150491.79</v>
      </c>
      <c r="Y59" s="22">
        <v>154788.80999999997</v>
      </c>
      <c r="Z59" s="22">
        <v>173080.16000000003</v>
      </c>
      <c r="AA59" s="22">
        <v>186602.80000000002</v>
      </c>
      <c r="AB59" s="22">
        <v>186462.65999999997</v>
      </c>
      <c r="AC59" s="22">
        <v>180175.30000000002</v>
      </c>
      <c r="AD59" s="22">
        <v>168547.31000000003</v>
      </c>
      <c r="AE59" s="22">
        <v>171633.2</v>
      </c>
      <c r="AF59" s="22">
        <v>171263.77000000002</v>
      </c>
      <c r="AG59" s="22">
        <v>195518.17</v>
      </c>
      <c r="AH59" s="22">
        <v>173254.96999999997</v>
      </c>
      <c r="AI59" s="22">
        <v>155182.97000000003</v>
      </c>
      <c r="AJ59" s="22">
        <v>178548.03</v>
      </c>
      <c r="AK59" s="22">
        <v>167712.19999999998</v>
      </c>
      <c r="AL59" s="22">
        <v>181428.4</v>
      </c>
      <c r="AM59" s="22">
        <v>196658.46000000002</v>
      </c>
      <c r="AN59" s="22">
        <v>200419.84000000003</v>
      </c>
      <c r="AO59" s="22">
        <v>186085.12</v>
      </c>
      <c r="AP59" s="22">
        <v>177405.83999999997</v>
      </c>
      <c r="AQ59" s="22">
        <v>187302.91999999998</v>
      </c>
      <c r="AR59" s="22">
        <v>193533.54000000004</v>
      </c>
      <c r="AS59" s="22">
        <v>218551.47</v>
      </c>
      <c r="AT59" s="22">
        <v>193075.62</v>
      </c>
      <c r="AU59" s="22">
        <v>196501.31</v>
      </c>
      <c r="AV59" s="22"/>
      <c r="AW59" s="22"/>
      <c r="AX59" s="22"/>
      <c r="AY59" s="22"/>
    </row>
    <row r="60" spans="1:51" ht="14.5" x14ac:dyDescent="0.35">
      <c r="A60" s="16">
        <v>714</v>
      </c>
      <c r="B60" t="s">
        <v>104</v>
      </c>
      <c r="C60" s="30" t="s">
        <v>68</v>
      </c>
      <c r="D60" s="22">
        <v>22745998.199999996</v>
      </c>
      <c r="E60" s="22">
        <v>22724190.77</v>
      </c>
      <c r="F60" s="22">
        <v>22777357.439999994</v>
      </c>
      <c r="G60" s="22">
        <v>24381440.640000001</v>
      </c>
      <c r="H60" s="22">
        <v>23458595.699999996</v>
      </c>
      <c r="I60" s="22">
        <v>25238347.170000009</v>
      </c>
      <c r="J60" s="22">
        <v>24684899.079999998</v>
      </c>
      <c r="K60" s="22">
        <v>23933764.249999996</v>
      </c>
      <c r="L60" s="22">
        <v>23877552.480000008</v>
      </c>
      <c r="M60" s="22">
        <v>23844218.159999993</v>
      </c>
      <c r="N60" s="22">
        <v>24331739.790000007</v>
      </c>
      <c r="O60" s="22">
        <v>26359609.340000004</v>
      </c>
      <c r="P60" s="22">
        <v>24240749.469999991</v>
      </c>
      <c r="Q60" s="22">
        <v>24423999.839999992</v>
      </c>
      <c r="R60" s="22">
        <v>24603087.679999996</v>
      </c>
      <c r="S60" s="22">
        <v>25679080.429999989</v>
      </c>
      <c r="T60" s="22">
        <v>25712446.680000007</v>
      </c>
      <c r="U60" s="22">
        <v>27071712.589999996</v>
      </c>
      <c r="V60" s="22">
        <v>26076278.439999994</v>
      </c>
      <c r="W60" s="22">
        <v>26037932.219999999</v>
      </c>
      <c r="X60" s="22">
        <v>25523225.019999992</v>
      </c>
      <c r="Y60" s="22">
        <v>26493798.299999997</v>
      </c>
      <c r="Z60" s="22">
        <v>26403983.420000006</v>
      </c>
      <c r="AA60" s="22">
        <v>29702171.909999996</v>
      </c>
      <c r="AB60" s="22">
        <v>25379999.759999994</v>
      </c>
      <c r="AC60" s="22">
        <v>26418065.32</v>
      </c>
      <c r="AD60" s="22">
        <v>26256506.500000004</v>
      </c>
      <c r="AE60" s="22">
        <v>27680703.800000008</v>
      </c>
      <c r="AF60" s="22">
        <v>27335100.099999998</v>
      </c>
      <c r="AG60" s="22">
        <v>28018021.110000007</v>
      </c>
      <c r="AH60" s="22">
        <v>27731990.939999994</v>
      </c>
      <c r="AI60" s="22">
        <v>27578332.390000012</v>
      </c>
      <c r="AJ60" s="22">
        <v>26806900.539999999</v>
      </c>
      <c r="AK60" s="22">
        <v>27395394.599999998</v>
      </c>
      <c r="AL60" s="22">
        <v>27742582.589999992</v>
      </c>
      <c r="AM60" s="22">
        <v>30827603.99000001</v>
      </c>
      <c r="AN60" s="22">
        <v>27809163.619999994</v>
      </c>
      <c r="AO60" s="22">
        <v>27805141.619999994</v>
      </c>
      <c r="AP60" s="22">
        <v>27579406.510000013</v>
      </c>
      <c r="AQ60" s="22">
        <v>29436797.769999988</v>
      </c>
      <c r="AR60" s="22">
        <v>28909184.180000007</v>
      </c>
      <c r="AS60" s="22">
        <v>30245594.889999986</v>
      </c>
      <c r="AT60" s="22">
        <v>29966943.789999999</v>
      </c>
      <c r="AU60" s="22">
        <v>29406359.240000013</v>
      </c>
      <c r="AV60" s="22"/>
      <c r="AW60" s="22"/>
      <c r="AX60" s="22"/>
      <c r="AY60" s="22"/>
    </row>
    <row r="61" spans="1:51" ht="14.5" x14ac:dyDescent="0.35">
      <c r="A61" s="16">
        <v>171</v>
      </c>
      <c r="B61" t="s">
        <v>105</v>
      </c>
      <c r="C61" s="30" t="s">
        <v>16</v>
      </c>
      <c r="D61" s="22">
        <v>9729103.2999999952</v>
      </c>
      <c r="E61" s="22">
        <v>9994774.9699999969</v>
      </c>
      <c r="F61" s="22">
        <v>10005066.779999999</v>
      </c>
      <c r="G61" s="22">
        <v>10762098.360000003</v>
      </c>
      <c r="H61" s="22">
        <v>10362565.570000002</v>
      </c>
      <c r="I61" s="22">
        <v>11324668.09</v>
      </c>
      <c r="J61" s="22">
        <v>10726144.809999999</v>
      </c>
      <c r="K61" s="22">
        <v>10191217.729999999</v>
      </c>
      <c r="L61" s="22">
        <v>10553289.530000001</v>
      </c>
      <c r="M61" s="22">
        <v>10839818.939999998</v>
      </c>
      <c r="N61" s="22">
        <v>10795484.510000002</v>
      </c>
      <c r="O61" s="22">
        <v>12502405.720000001</v>
      </c>
      <c r="P61" s="22">
        <v>10572644.040000005</v>
      </c>
      <c r="Q61" s="22">
        <v>10610647.030000001</v>
      </c>
      <c r="R61" s="22">
        <v>10811417.02</v>
      </c>
      <c r="S61" s="22">
        <v>11293908.040000003</v>
      </c>
      <c r="T61" s="22">
        <v>11139842.770000001</v>
      </c>
      <c r="U61" s="22">
        <v>11946053.720000003</v>
      </c>
      <c r="V61" s="22">
        <v>11682213.759999998</v>
      </c>
      <c r="W61" s="22">
        <v>10918777.65</v>
      </c>
      <c r="X61" s="22">
        <v>11154167.969999997</v>
      </c>
      <c r="Y61" s="22">
        <v>11420764.680000003</v>
      </c>
      <c r="Z61" s="22">
        <v>11664794.780000003</v>
      </c>
      <c r="AA61" s="22">
        <v>13344206.460000005</v>
      </c>
      <c r="AB61" s="22">
        <v>11162947.460000003</v>
      </c>
      <c r="AC61" s="22">
        <v>11348215.68</v>
      </c>
      <c r="AD61" s="22">
        <v>11360663.010000002</v>
      </c>
      <c r="AE61" s="22">
        <v>12023679.189999999</v>
      </c>
      <c r="AF61" s="22">
        <v>12121449.239999998</v>
      </c>
      <c r="AG61" s="22">
        <v>12586599.089999998</v>
      </c>
      <c r="AH61" s="22">
        <v>12559778.530000005</v>
      </c>
      <c r="AI61" s="22">
        <v>11617463.119999999</v>
      </c>
      <c r="AJ61" s="22">
        <v>11866771.739999996</v>
      </c>
      <c r="AK61" s="22">
        <v>12315702.800000001</v>
      </c>
      <c r="AL61" s="22">
        <v>12248520.790000001</v>
      </c>
      <c r="AM61" s="22">
        <v>13648557</v>
      </c>
      <c r="AN61" s="22">
        <v>11836014.859999999</v>
      </c>
      <c r="AO61" s="22">
        <v>12013637.590000002</v>
      </c>
      <c r="AP61" s="22">
        <v>11971444.640000001</v>
      </c>
      <c r="AQ61" s="22">
        <v>12935295.849999998</v>
      </c>
      <c r="AR61" s="22">
        <v>12869304.309999999</v>
      </c>
      <c r="AS61" s="22">
        <v>13462592.860000001</v>
      </c>
      <c r="AT61" s="22">
        <v>13273896.579999998</v>
      </c>
      <c r="AU61" s="22">
        <v>12563079.589999996</v>
      </c>
      <c r="AV61" s="22"/>
      <c r="AW61" s="22"/>
      <c r="AX61" s="22"/>
      <c r="AY61" s="22"/>
    </row>
    <row r="62" spans="1:51" ht="14.5" x14ac:dyDescent="0.35">
      <c r="A62" s="16">
        <v>283</v>
      </c>
      <c r="B62" t="s">
        <v>105</v>
      </c>
      <c r="C62" s="30" t="s">
        <v>27</v>
      </c>
      <c r="D62" s="22">
        <v>12905781.580000002</v>
      </c>
      <c r="E62" s="22">
        <v>12904003.659999996</v>
      </c>
      <c r="F62" s="22">
        <v>13205241.349999996</v>
      </c>
      <c r="G62" s="22">
        <v>13923142.700000001</v>
      </c>
      <c r="H62" s="22">
        <v>13420487.59</v>
      </c>
      <c r="I62" s="22">
        <v>14893589.940000001</v>
      </c>
      <c r="J62" s="22">
        <v>13997558.629999997</v>
      </c>
      <c r="K62" s="22">
        <v>13263159.120000007</v>
      </c>
      <c r="L62" s="22">
        <v>13649315.250000002</v>
      </c>
      <c r="M62" s="22">
        <v>13918885.699999999</v>
      </c>
      <c r="N62" s="22">
        <v>14053069.23</v>
      </c>
      <c r="O62" s="22">
        <v>16086246.9</v>
      </c>
      <c r="P62" s="22">
        <v>14508942.949999997</v>
      </c>
      <c r="Q62" s="22">
        <v>14550011.979999997</v>
      </c>
      <c r="R62" s="22">
        <v>14565147.989999996</v>
      </c>
      <c r="S62" s="22">
        <v>15482847.880000005</v>
      </c>
      <c r="T62" s="22">
        <v>15132796.430000007</v>
      </c>
      <c r="U62" s="22">
        <v>16274658.880000001</v>
      </c>
      <c r="V62" s="22">
        <v>15681958.57</v>
      </c>
      <c r="W62" s="22">
        <v>14983675.580000004</v>
      </c>
      <c r="X62" s="22">
        <v>15072480.669999996</v>
      </c>
      <c r="Y62" s="22">
        <v>15207894.730000002</v>
      </c>
      <c r="Z62" s="22">
        <v>15625886.120000005</v>
      </c>
      <c r="AA62" s="22">
        <v>17771312.159999993</v>
      </c>
      <c r="AB62" s="22">
        <v>15732146.039999999</v>
      </c>
      <c r="AC62" s="22">
        <v>15961141.619999999</v>
      </c>
      <c r="AD62" s="22">
        <v>16354681.820000006</v>
      </c>
      <c r="AE62" s="22">
        <v>17208943.390000001</v>
      </c>
      <c r="AF62" s="22">
        <v>16570876.50999999</v>
      </c>
      <c r="AG62" s="22">
        <v>17532673.570000004</v>
      </c>
      <c r="AH62" s="22">
        <v>16822232.340000004</v>
      </c>
      <c r="AI62" s="22">
        <v>15999273.389999997</v>
      </c>
      <c r="AJ62" s="22">
        <v>16133122.359999998</v>
      </c>
      <c r="AK62" s="22">
        <v>16797808.449999999</v>
      </c>
      <c r="AL62" s="22">
        <v>16705899.4</v>
      </c>
      <c r="AM62" s="22">
        <v>18478165.219999991</v>
      </c>
      <c r="AN62" s="22">
        <v>17338914.129999999</v>
      </c>
      <c r="AO62" s="22">
        <v>17272511.330000002</v>
      </c>
      <c r="AP62" s="22">
        <v>17513873.620000001</v>
      </c>
      <c r="AQ62" s="22">
        <v>18722671.890000001</v>
      </c>
      <c r="AR62" s="22">
        <v>17835827.77</v>
      </c>
      <c r="AS62" s="22">
        <v>18903736.61999999</v>
      </c>
      <c r="AT62" s="22">
        <v>18472639.460000001</v>
      </c>
      <c r="AU62" s="22">
        <v>17624480.489999998</v>
      </c>
      <c r="AV62" s="22"/>
      <c r="AW62" s="22"/>
      <c r="AX62" s="22"/>
      <c r="AY62" s="22"/>
    </row>
    <row r="63" spans="1:51" ht="14.5" x14ac:dyDescent="0.35">
      <c r="A63" s="16">
        <v>291</v>
      </c>
      <c r="B63" t="s">
        <v>105</v>
      </c>
      <c r="C63" s="30" t="s">
        <v>29</v>
      </c>
      <c r="D63" s="22">
        <v>4718511.6699999981</v>
      </c>
      <c r="E63" s="22">
        <v>4792160.2199999988</v>
      </c>
      <c r="F63" s="22">
        <v>4932983.8899999997</v>
      </c>
      <c r="G63" s="22">
        <v>5184971.3600000003</v>
      </c>
      <c r="H63" s="22">
        <v>4781175.58</v>
      </c>
      <c r="I63" s="22">
        <v>5398753.4100000001</v>
      </c>
      <c r="J63" s="22">
        <v>5233257.7199999979</v>
      </c>
      <c r="K63" s="22">
        <v>5055088.2100000009</v>
      </c>
      <c r="L63" s="22">
        <v>5243191.5199999996</v>
      </c>
      <c r="M63" s="22">
        <v>5319692.75</v>
      </c>
      <c r="N63" s="22">
        <v>5365317.45</v>
      </c>
      <c r="O63" s="22">
        <v>6071536.75</v>
      </c>
      <c r="P63" s="22">
        <v>5439344.9200000009</v>
      </c>
      <c r="Q63" s="22">
        <v>5506401.0499999998</v>
      </c>
      <c r="R63" s="22">
        <v>5579763.5000000028</v>
      </c>
      <c r="S63" s="22">
        <v>5823531.25</v>
      </c>
      <c r="T63" s="22">
        <v>5789902.6799999988</v>
      </c>
      <c r="U63" s="22">
        <v>6088988.709999999</v>
      </c>
      <c r="V63" s="22">
        <v>5905948.6699999981</v>
      </c>
      <c r="W63" s="22">
        <v>5746083.2200000007</v>
      </c>
      <c r="X63" s="22">
        <v>5769322.5899999989</v>
      </c>
      <c r="Y63" s="22">
        <v>5982745.9400000004</v>
      </c>
      <c r="Z63" s="22">
        <v>6038442.339999998</v>
      </c>
      <c r="AA63" s="22">
        <v>6754959.8699999992</v>
      </c>
      <c r="AB63" s="22">
        <v>6056277.9499999993</v>
      </c>
      <c r="AC63" s="22">
        <v>6133481.6999999974</v>
      </c>
      <c r="AD63" s="22">
        <v>6369677.4500000011</v>
      </c>
      <c r="AE63" s="22">
        <v>6632507.5899999999</v>
      </c>
      <c r="AF63" s="22">
        <v>6297389.6199999973</v>
      </c>
      <c r="AG63" s="22">
        <v>6875953.2399999984</v>
      </c>
      <c r="AH63" s="22">
        <v>6616731.8600000013</v>
      </c>
      <c r="AI63" s="22">
        <v>6279792.3900000006</v>
      </c>
      <c r="AJ63" s="22">
        <v>6442213.2199999988</v>
      </c>
      <c r="AK63" s="22">
        <v>6569870.0099999998</v>
      </c>
      <c r="AL63" s="22">
        <v>6667520.7299999986</v>
      </c>
      <c r="AM63" s="22">
        <v>7329993.6299999999</v>
      </c>
      <c r="AN63" s="22">
        <v>6826259.5899999999</v>
      </c>
      <c r="AO63" s="22">
        <v>6786598.129999998</v>
      </c>
      <c r="AP63" s="22">
        <v>6820913.3899999987</v>
      </c>
      <c r="AQ63" s="22">
        <v>7457223.4200000018</v>
      </c>
      <c r="AR63" s="22">
        <v>7145859.0099999998</v>
      </c>
      <c r="AS63" s="22">
        <v>7404970.4000000013</v>
      </c>
      <c r="AT63" s="22">
        <v>7243244.5700000012</v>
      </c>
      <c r="AU63" s="22">
        <v>6952719.7200000007</v>
      </c>
      <c r="AV63" s="22"/>
      <c r="AW63" s="22"/>
      <c r="AX63" s="22"/>
      <c r="AY63" s="22"/>
    </row>
    <row r="64" spans="1:51" ht="14.5" x14ac:dyDescent="0.35">
      <c r="A64" s="16">
        <v>432</v>
      </c>
      <c r="B64" t="s">
        <v>105</v>
      </c>
      <c r="C64" s="30" t="s">
        <v>39</v>
      </c>
      <c r="D64" s="22">
        <v>5528653.3300000001</v>
      </c>
      <c r="E64" s="22">
        <v>5400858.0999999996</v>
      </c>
      <c r="F64" s="22">
        <v>5451410.1599999992</v>
      </c>
      <c r="G64" s="22">
        <v>5696856.9000000004</v>
      </c>
      <c r="H64" s="22">
        <v>5578493.8899999997</v>
      </c>
      <c r="I64" s="22">
        <v>6085639.8799999999</v>
      </c>
      <c r="J64" s="22">
        <v>5739402.2700000005</v>
      </c>
      <c r="K64" s="22">
        <v>5507161.8199999994</v>
      </c>
      <c r="L64" s="22">
        <v>5570285.5800000019</v>
      </c>
      <c r="M64" s="22">
        <v>5706567.8099999996</v>
      </c>
      <c r="N64" s="22">
        <v>5846389.9400000004</v>
      </c>
      <c r="O64" s="22">
        <v>6550372.4100000001</v>
      </c>
      <c r="P64" s="22">
        <v>6064230.5099999988</v>
      </c>
      <c r="Q64" s="22">
        <v>5930237.0300000012</v>
      </c>
      <c r="R64" s="22">
        <v>6066172.7200000016</v>
      </c>
      <c r="S64" s="22">
        <v>6441346.0400000038</v>
      </c>
      <c r="T64" s="22">
        <v>6195517.7200000016</v>
      </c>
      <c r="U64" s="22">
        <v>6674241.3700000001</v>
      </c>
      <c r="V64" s="22">
        <v>6454933.1900000013</v>
      </c>
      <c r="W64" s="22">
        <v>6280177.2999999989</v>
      </c>
      <c r="X64" s="22">
        <v>6183579.9200000018</v>
      </c>
      <c r="Y64" s="22">
        <v>6265409.9000000004</v>
      </c>
      <c r="Z64" s="22">
        <v>6491289.7100000009</v>
      </c>
      <c r="AA64" s="22">
        <v>7296323.2299999977</v>
      </c>
      <c r="AB64" s="22">
        <v>6606753.0700000012</v>
      </c>
      <c r="AC64" s="22">
        <v>6768851.0499999998</v>
      </c>
      <c r="AD64" s="22">
        <v>6841818.5600000005</v>
      </c>
      <c r="AE64" s="22">
        <v>7096992.6600000001</v>
      </c>
      <c r="AF64" s="22">
        <v>7067321.3199999994</v>
      </c>
      <c r="AG64" s="22">
        <v>7371095.2499999981</v>
      </c>
      <c r="AH64" s="22">
        <v>7159118.3899999997</v>
      </c>
      <c r="AI64" s="22">
        <v>6873031.5499999998</v>
      </c>
      <c r="AJ64" s="22">
        <v>6900049.7300000004</v>
      </c>
      <c r="AK64" s="22">
        <v>7213462.3099999996</v>
      </c>
      <c r="AL64" s="22">
        <v>7188976.9900000002</v>
      </c>
      <c r="AM64" s="22">
        <v>7905709.8200000003</v>
      </c>
      <c r="AN64" s="22">
        <v>7344884.2499999991</v>
      </c>
      <c r="AO64" s="22">
        <v>7300678.3400000036</v>
      </c>
      <c r="AP64" s="22">
        <v>7399049.6399999997</v>
      </c>
      <c r="AQ64" s="22">
        <v>7859579.2799999993</v>
      </c>
      <c r="AR64" s="22">
        <v>7610619.2199999988</v>
      </c>
      <c r="AS64" s="22">
        <v>8021322.71</v>
      </c>
      <c r="AT64" s="22">
        <v>7905772.6799999997</v>
      </c>
      <c r="AU64" s="22">
        <v>7649733.5600000024</v>
      </c>
      <c r="AV64" s="22"/>
      <c r="AW64" s="22"/>
      <c r="AX64" s="22"/>
      <c r="AY64" s="22"/>
    </row>
    <row r="65" spans="1:51" ht="14.5" x14ac:dyDescent="0.35">
      <c r="A65" s="16">
        <v>528</v>
      </c>
      <c r="B65" t="s">
        <v>105</v>
      </c>
      <c r="C65" s="30" t="s">
        <v>51</v>
      </c>
      <c r="D65" s="22">
        <v>3508229.9800000004</v>
      </c>
      <c r="E65" s="22">
        <v>3606358.3499999996</v>
      </c>
      <c r="F65" s="22">
        <v>3508589.02</v>
      </c>
      <c r="G65" s="22">
        <v>3781929.6000000006</v>
      </c>
      <c r="H65" s="22">
        <v>3720240.8599999994</v>
      </c>
      <c r="I65" s="22">
        <v>4037533.8400000017</v>
      </c>
      <c r="J65" s="22">
        <v>3824635.3200000012</v>
      </c>
      <c r="K65" s="22">
        <v>3713762.879999999</v>
      </c>
      <c r="L65" s="22">
        <v>3723480.9900000007</v>
      </c>
      <c r="M65" s="22">
        <v>3792316.1399999997</v>
      </c>
      <c r="N65" s="22">
        <v>3825784.98</v>
      </c>
      <c r="O65" s="22">
        <v>4450952.2699999986</v>
      </c>
      <c r="P65" s="22">
        <v>3914544.2100000028</v>
      </c>
      <c r="Q65" s="22">
        <v>3933787.72</v>
      </c>
      <c r="R65" s="22">
        <v>3882164.3900000006</v>
      </c>
      <c r="S65" s="22">
        <v>4121947.5999999996</v>
      </c>
      <c r="T65" s="22">
        <v>4026655.6299999994</v>
      </c>
      <c r="U65" s="22">
        <v>4339709.0600000005</v>
      </c>
      <c r="V65" s="22">
        <v>4254893.2299999986</v>
      </c>
      <c r="W65" s="22">
        <v>4025697.5000000009</v>
      </c>
      <c r="X65" s="22">
        <v>4104748.1099999989</v>
      </c>
      <c r="Y65" s="22">
        <v>4154701.1499999994</v>
      </c>
      <c r="Z65" s="22">
        <v>4244632.879999999</v>
      </c>
      <c r="AA65" s="22">
        <v>4907976.8900000015</v>
      </c>
      <c r="AB65" s="22">
        <v>4227508.120000001</v>
      </c>
      <c r="AC65" s="22">
        <v>4414326.0999999996</v>
      </c>
      <c r="AD65" s="22">
        <v>4351487.54</v>
      </c>
      <c r="AE65" s="22">
        <v>4521725.75</v>
      </c>
      <c r="AF65" s="22">
        <v>4483871.09</v>
      </c>
      <c r="AG65" s="22">
        <v>4726033.3</v>
      </c>
      <c r="AH65" s="22">
        <v>4623256.5099999979</v>
      </c>
      <c r="AI65" s="22">
        <v>4373097.8000000007</v>
      </c>
      <c r="AJ65" s="22">
        <v>4391237.0199999996</v>
      </c>
      <c r="AK65" s="22">
        <v>4528990.6799999988</v>
      </c>
      <c r="AL65" s="22">
        <v>4532681.6899999995</v>
      </c>
      <c r="AM65" s="22">
        <v>4989993.3299999991</v>
      </c>
      <c r="AN65" s="22">
        <v>4720764.5</v>
      </c>
      <c r="AO65" s="22">
        <v>4744717.8200000012</v>
      </c>
      <c r="AP65" s="22">
        <v>4741977.91</v>
      </c>
      <c r="AQ65" s="22">
        <v>5085158.1900000013</v>
      </c>
      <c r="AR65" s="22">
        <v>4940719.1400000015</v>
      </c>
      <c r="AS65" s="22">
        <v>5095256.38</v>
      </c>
      <c r="AT65" s="22">
        <v>5094103.3899999987</v>
      </c>
      <c r="AU65" s="22">
        <v>4867489.2100000028</v>
      </c>
      <c r="AV65" s="22"/>
      <c r="AW65" s="22"/>
      <c r="AX65" s="22"/>
      <c r="AY65" s="22"/>
    </row>
    <row r="66" spans="1:51" ht="14.5" x14ac:dyDescent="0.35">
      <c r="A66" s="16">
        <v>586</v>
      </c>
      <c r="B66" t="s">
        <v>105</v>
      </c>
      <c r="C66" s="30" t="s">
        <v>53</v>
      </c>
      <c r="D66" s="22">
        <v>2986054.95</v>
      </c>
      <c r="E66" s="22">
        <v>3042809.25</v>
      </c>
      <c r="F66" s="22">
        <v>3028477.3500000006</v>
      </c>
      <c r="G66" s="22">
        <v>3214824.5000000005</v>
      </c>
      <c r="H66" s="22">
        <v>3168373.11</v>
      </c>
      <c r="I66" s="22">
        <v>3452666.4099999992</v>
      </c>
      <c r="J66" s="22">
        <v>3319444.7299999986</v>
      </c>
      <c r="K66" s="22">
        <v>3211655.8500000006</v>
      </c>
      <c r="L66" s="22">
        <v>3376588.2399999984</v>
      </c>
      <c r="M66" s="22">
        <v>3306310.2000000007</v>
      </c>
      <c r="N66" s="22">
        <v>3322239.8199999994</v>
      </c>
      <c r="O66" s="22">
        <v>3713810.24</v>
      </c>
      <c r="P66" s="22">
        <v>3241675.6499999985</v>
      </c>
      <c r="Q66" s="22">
        <v>3256045.3699999987</v>
      </c>
      <c r="R66" s="22">
        <v>3321403.6499999994</v>
      </c>
      <c r="S66" s="22">
        <v>3393097.1800000011</v>
      </c>
      <c r="T66" s="22">
        <v>3493225.5899999971</v>
      </c>
      <c r="U66" s="22">
        <v>3653819.5800000005</v>
      </c>
      <c r="V66" s="22">
        <v>3468321.0600000019</v>
      </c>
      <c r="W66" s="22">
        <v>3536710.6599999997</v>
      </c>
      <c r="X66" s="22">
        <v>3490385.9699999997</v>
      </c>
      <c r="Y66" s="22">
        <v>3505303.1699999985</v>
      </c>
      <c r="Z66" s="22">
        <v>3598906.11</v>
      </c>
      <c r="AA66" s="22">
        <v>4049198.7600000007</v>
      </c>
      <c r="AB66" s="22">
        <v>3349690.7599999988</v>
      </c>
      <c r="AC66" s="22">
        <v>3425673.0800000005</v>
      </c>
      <c r="AD66" s="22">
        <v>3463877.4200000004</v>
      </c>
      <c r="AE66" s="22">
        <v>3656588.4299999997</v>
      </c>
      <c r="AF66" s="22">
        <v>3641296.3599999994</v>
      </c>
      <c r="AG66" s="22">
        <v>3830006.7800000007</v>
      </c>
      <c r="AH66" s="22">
        <v>3719914.3399999994</v>
      </c>
      <c r="AI66" s="22">
        <v>3636500.2299999995</v>
      </c>
      <c r="AJ66" s="22">
        <v>3662072.8299999996</v>
      </c>
      <c r="AK66" s="22">
        <v>3740346.3599999989</v>
      </c>
      <c r="AL66" s="22">
        <v>3743852.040000001</v>
      </c>
      <c r="AM66" s="22">
        <v>4101987.9899999993</v>
      </c>
      <c r="AN66" s="22">
        <v>3586012.3700000015</v>
      </c>
      <c r="AO66" s="22">
        <v>3542836.4100000015</v>
      </c>
      <c r="AP66" s="22">
        <v>3654984.109999998</v>
      </c>
      <c r="AQ66" s="22">
        <v>3891971.5500000003</v>
      </c>
      <c r="AR66" s="22">
        <v>3742655.3</v>
      </c>
      <c r="AS66" s="22">
        <v>3999212.5200000014</v>
      </c>
      <c r="AT66" s="22">
        <v>3960247.6199999992</v>
      </c>
      <c r="AU66" s="22">
        <v>3842809.2799999993</v>
      </c>
      <c r="AV66" s="22"/>
      <c r="AW66" s="22"/>
      <c r="AX66" s="22"/>
      <c r="AY66" s="22"/>
    </row>
    <row r="67" spans="1:51" ht="14.5" x14ac:dyDescent="0.35">
      <c r="A67" s="16">
        <v>796</v>
      </c>
      <c r="B67" t="s">
        <v>105</v>
      </c>
      <c r="C67" s="30" t="s">
        <v>75</v>
      </c>
      <c r="D67" s="22">
        <v>11173567.549999999</v>
      </c>
      <c r="E67" s="22">
        <v>11426257.919999998</v>
      </c>
      <c r="F67" s="22">
        <v>11733068.050000003</v>
      </c>
      <c r="G67" s="22">
        <v>12121936.430000003</v>
      </c>
      <c r="H67" s="22">
        <v>11791989.42</v>
      </c>
      <c r="I67" s="22">
        <v>12835811.609999999</v>
      </c>
      <c r="J67" s="22">
        <v>12112114.310000001</v>
      </c>
      <c r="K67" s="22">
        <v>11720298.160000002</v>
      </c>
      <c r="L67" s="22">
        <v>11970268.689999996</v>
      </c>
      <c r="M67" s="22">
        <v>12095214.690000003</v>
      </c>
      <c r="N67" s="22">
        <v>12254858.059999999</v>
      </c>
      <c r="O67" s="22">
        <v>13679813.509999998</v>
      </c>
      <c r="P67" s="22">
        <v>12739976.450000005</v>
      </c>
      <c r="Q67" s="22">
        <v>12700156.200000001</v>
      </c>
      <c r="R67" s="22">
        <v>13399991.030000003</v>
      </c>
      <c r="S67" s="22">
        <v>13529435.569999998</v>
      </c>
      <c r="T67" s="22">
        <v>13290678.950000003</v>
      </c>
      <c r="U67" s="22">
        <v>14116145.009999996</v>
      </c>
      <c r="V67" s="22">
        <v>13861006.040000001</v>
      </c>
      <c r="W67" s="22">
        <v>13262939.630000001</v>
      </c>
      <c r="X67" s="22">
        <v>13221152.570000004</v>
      </c>
      <c r="Y67" s="22">
        <v>13659793.969999999</v>
      </c>
      <c r="Z67" s="22">
        <v>13852192.09</v>
      </c>
      <c r="AA67" s="22">
        <v>15400702.030000003</v>
      </c>
      <c r="AB67" s="22">
        <v>13802148.920000002</v>
      </c>
      <c r="AC67" s="22">
        <v>13898083.910000002</v>
      </c>
      <c r="AD67" s="22">
        <v>14421942.690000003</v>
      </c>
      <c r="AE67" s="22">
        <v>14845034.460000001</v>
      </c>
      <c r="AF67" s="22">
        <v>14740132.139999997</v>
      </c>
      <c r="AG67" s="22">
        <v>15198990.180000002</v>
      </c>
      <c r="AH67" s="22">
        <v>14720805.400000002</v>
      </c>
      <c r="AI67" s="22">
        <v>14312191.039999999</v>
      </c>
      <c r="AJ67" s="22">
        <v>14112676.320000004</v>
      </c>
      <c r="AK67" s="22">
        <v>14854995.609999998</v>
      </c>
      <c r="AL67" s="22">
        <v>14718549.879999995</v>
      </c>
      <c r="AM67" s="22">
        <v>16130201.310000001</v>
      </c>
      <c r="AN67" s="22">
        <v>15636687.899999999</v>
      </c>
      <c r="AO67" s="22">
        <v>15733106.669999998</v>
      </c>
      <c r="AP67" s="22">
        <v>15921866.020000003</v>
      </c>
      <c r="AQ67" s="22">
        <v>16956512.589999996</v>
      </c>
      <c r="AR67" s="22">
        <v>16173548.590000005</v>
      </c>
      <c r="AS67" s="22">
        <v>17146785.07</v>
      </c>
      <c r="AT67" s="22">
        <v>16732309.910000008</v>
      </c>
      <c r="AU67" s="22">
        <v>16177987.300000004</v>
      </c>
      <c r="AV67" s="22"/>
      <c r="AW67" s="22"/>
      <c r="AX67" s="22"/>
      <c r="AY67" s="22"/>
    </row>
    <row r="68" spans="1:51" ht="14.5" x14ac:dyDescent="0.35">
      <c r="A68" s="16">
        <v>793</v>
      </c>
      <c r="B68" t="s">
        <v>105</v>
      </c>
      <c r="C68" s="30" t="s">
        <v>74</v>
      </c>
      <c r="D68" s="22">
        <v>79448171.780000001</v>
      </c>
      <c r="E68" s="22">
        <v>80081097.840000004</v>
      </c>
      <c r="F68" s="22">
        <v>79962640.189999983</v>
      </c>
      <c r="G68" s="22">
        <v>85700237.780000016</v>
      </c>
      <c r="H68" s="22">
        <v>83803211.190000042</v>
      </c>
      <c r="I68" s="22">
        <v>93234964.200000003</v>
      </c>
      <c r="J68" s="22">
        <v>86131225.550000012</v>
      </c>
      <c r="K68" s="22">
        <v>81163109.420000002</v>
      </c>
      <c r="L68" s="22">
        <v>83121452.519999951</v>
      </c>
      <c r="M68" s="22">
        <v>86377451.599999994</v>
      </c>
      <c r="N68" s="22">
        <v>87802139.990000024</v>
      </c>
      <c r="O68" s="22">
        <v>98115409.079999983</v>
      </c>
      <c r="P68" s="22">
        <v>88093652.549999982</v>
      </c>
      <c r="Q68" s="22">
        <v>86441238.190000013</v>
      </c>
      <c r="R68" s="22">
        <v>87706844.449999988</v>
      </c>
      <c r="S68" s="22">
        <v>91960112.719999969</v>
      </c>
      <c r="T68" s="22">
        <v>91659412.780000001</v>
      </c>
      <c r="U68" s="22">
        <v>100081875.62000002</v>
      </c>
      <c r="V68" s="22">
        <v>94052276.48999998</v>
      </c>
      <c r="W68" s="22">
        <v>90091377.350000009</v>
      </c>
      <c r="X68" s="22">
        <v>90009461.150000006</v>
      </c>
      <c r="Y68" s="22">
        <v>95067345.879999965</v>
      </c>
      <c r="Z68" s="22">
        <v>96175712.159999996</v>
      </c>
      <c r="AA68" s="22">
        <v>105975911.72999997</v>
      </c>
      <c r="AB68" s="22">
        <v>92998820.840000018</v>
      </c>
      <c r="AC68" s="22">
        <v>93189639.799999982</v>
      </c>
      <c r="AD68" s="22">
        <v>94517657.829999998</v>
      </c>
      <c r="AE68" s="22">
        <v>99503342.609999985</v>
      </c>
      <c r="AF68" s="22">
        <v>98344326.88000001</v>
      </c>
      <c r="AG68" s="22">
        <v>105429680.42000005</v>
      </c>
      <c r="AH68" s="22">
        <v>99829065.959999993</v>
      </c>
      <c r="AI68" s="22">
        <v>93771403.330000013</v>
      </c>
      <c r="AJ68" s="22">
        <v>95510841.170000061</v>
      </c>
      <c r="AK68" s="22">
        <v>99586836.909999982</v>
      </c>
      <c r="AL68" s="22">
        <v>100319803.10000001</v>
      </c>
      <c r="AM68" s="22">
        <v>109373236.68000002</v>
      </c>
      <c r="AN68" s="22">
        <v>99275259.580000028</v>
      </c>
      <c r="AO68" s="22">
        <v>97909282.080000028</v>
      </c>
      <c r="AP68" s="22">
        <v>98767790.969999984</v>
      </c>
      <c r="AQ68" s="22">
        <v>105809043.48999996</v>
      </c>
      <c r="AR68" s="22">
        <v>102750892.38</v>
      </c>
      <c r="AS68" s="22">
        <v>111275473.32000002</v>
      </c>
      <c r="AT68" s="22">
        <v>105161360.00999999</v>
      </c>
      <c r="AU68" s="22">
        <v>100045875.04000005</v>
      </c>
      <c r="AV68" s="22"/>
      <c r="AW68" s="22"/>
      <c r="AX68" s="22"/>
      <c r="AY68" s="22"/>
    </row>
    <row r="69" spans="1:51" ht="14.5" x14ac:dyDescent="0.35">
      <c r="A69" s="16">
        <v>557</v>
      </c>
      <c r="B69" t="s">
        <v>106</v>
      </c>
      <c r="C69" s="30" t="s">
        <v>52</v>
      </c>
      <c r="D69" s="22">
        <v>4298130.57</v>
      </c>
      <c r="E69" s="22">
        <v>4500692.0599999996</v>
      </c>
      <c r="F69" s="22">
        <v>4473988.1000000015</v>
      </c>
      <c r="G69" s="22">
        <v>4901649.4499999983</v>
      </c>
      <c r="H69" s="22">
        <v>4597510.0599999987</v>
      </c>
      <c r="I69" s="22">
        <v>4858172.04</v>
      </c>
      <c r="J69" s="22">
        <v>4616639.3100000015</v>
      </c>
      <c r="K69" s="22">
        <v>4543868.0299999984</v>
      </c>
      <c r="L69" s="22">
        <v>4657054.2699999996</v>
      </c>
      <c r="M69" s="22">
        <v>4608472.0900000008</v>
      </c>
      <c r="N69" s="22">
        <v>4624906.72</v>
      </c>
      <c r="O69" s="22">
        <v>5244549.67</v>
      </c>
      <c r="P69" s="22">
        <v>4672181.2299999986</v>
      </c>
      <c r="Q69" s="22">
        <v>4707677.7399999993</v>
      </c>
      <c r="R69" s="22">
        <v>4779979.7999999989</v>
      </c>
      <c r="S69" s="22">
        <v>4980039.8100000015</v>
      </c>
      <c r="T69" s="22">
        <v>4802574.8499999996</v>
      </c>
      <c r="U69" s="22">
        <v>5122896.9400000013</v>
      </c>
      <c r="V69" s="22">
        <v>5020814.3199999975</v>
      </c>
      <c r="W69" s="22">
        <v>4913127.6799999988</v>
      </c>
      <c r="X69" s="22">
        <v>4940489.2300000014</v>
      </c>
      <c r="Y69" s="22">
        <v>4872114.3099999996</v>
      </c>
      <c r="Z69" s="22">
        <v>5058282.959999999</v>
      </c>
      <c r="AA69" s="22">
        <v>5745015.8400000008</v>
      </c>
      <c r="AB69" s="22">
        <v>4823935.0200000005</v>
      </c>
      <c r="AC69" s="22">
        <v>5109976.6499999994</v>
      </c>
      <c r="AD69" s="22">
        <v>4949848.4799999995</v>
      </c>
      <c r="AE69" s="22">
        <v>5272952.7199999988</v>
      </c>
      <c r="AF69" s="22">
        <v>5231587.63</v>
      </c>
      <c r="AG69" s="22">
        <v>5396548.1099999994</v>
      </c>
      <c r="AH69" s="22">
        <v>5419115.3100000005</v>
      </c>
      <c r="AI69" s="22">
        <v>5005124.8999999994</v>
      </c>
      <c r="AJ69" s="22">
        <v>5083642.8100000024</v>
      </c>
      <c r="AK69" s="22">
        <v>5253046.3299999982</v>
      </c>
      <c r="AL69" s="22">
        <v>5166271.47</v>
      </c>
      <c r="AM69" s="22">
        <v>5858379.5099999998</v>
      </c>
      <c r="AN69" s="22">
        <v>5176663.6199999992</v>
      </c>
      <c r="AO69" s="22">
        <v>5297503.2399999993</v>
      </c>
      <c r="AP69" s="22">
        <v>5353862.6399999978</v>
      </c>
      <c r="AQ69" s="22">
        <v>5487437.8700000001</v>
      </c>
      <c r="AR69" s="22">
        <v>5426786.4099999983</v>
      </c>
      <c r="AS69" s="22">
        <v>5672713.0600000024</v>
      </c>
      <c r="AT69" s="22">
        <v>5559014.5599999996</v>
      </c>
      <c r="AU69" s="22">
        <v>5220012.169999999</v>
      </c>
      <c r="AV69" s="22"/>
      <c r="AW69" s="22"/>
      <c r="AX69" s="22"/>
      <c r="AY69" s="22"/>
    </row>
    <row r="70" spans="1:51" ht="14.5" x14ac:dyDescent="0.35">
      <c r="A70" s="16">
        <v>824</v>
      </c>
      <c r="B70" t="s">
        <v>106</v>
      </c>
      <c r="C70" s="30" t="s">
        <v>77</v>
      </c>
      <c r="D70" s="22">
        <v>3416133.0399999996</v>
      </c>
      <c r="E70" s="22">
        <v>3580356.6100000003</v>
      </c>
      <c r="F70" s="22">
        <v>3747227.26</v>
      </c>
      <c r="G70" s="22">
        <v>3774474.2500000014</v>
      </c>
      <c r="H70" s="22">
        <v>3703180.9699999993</v>
      </c>
      <c r="I70" s="22">
        <v>4148479.8700000006</v>
      </c>
      <c r="J70" s="22">
        <v>3790842.7800000012</v>
      </c>
      <c r="K70" s="22">
        <v>3761168.7200000007</v>
      </c>
      <c r="L70" s="22">
        <v>3893374.81</v>
      </c>
      <c r="M70" s="22">
        <v>3849636.2800000007</v>
      </c>
      <c r="N70" s="22">
        <v>3887675.7000000007</v>
      </c>
      <c r="O70" s="22">
        <v>4295177.2</v>
      </c>
      <c r="P70" s="22">
        <v>3732156.6199999996</v>
      </c>
      <c r="Q70" s="22">
        <v>3825854.5999999978</v>
      </c>
      <c r="R70" s="22">
        <v>3869995.55</v>
      </c>
      <c r="S70" s="22">
        <v>4005494.2199999983</v>
      </c>
      <c r="T70" s="22">
        <v>4054318.4700000016</v>
      </c>
      <c r="U70" s="22">
        <v>4411907.0299999984</v>
      </c>
      <c r="V70" s="22">
        <v>4128208.8600000003</v>
      </c>
      <c r="W70" s="22">
        <v>3992231.87</v>
      </c>
      <c r="X70" s="22">
        <v>4100865.69</v>
      </c>
      <c r="Y70" s="22">
        <v>3854622.4899999998</v>
      </c>
      <c r="Z70" s="22">
        <v>4234791.830000001</v>
      </c>
      <c r="AA70" s="22">
        <v>4659694.9600000009</v>
      </c>
      <c r="AB70" s="22">
        <v>4005210.5799999996</v>
      </c>
      <c r="AC70" s="22">
        <v>4046718.3199999994</v>
      </c>
      <c r="AD70" s="22">
        <v>3997089.8499999992</v>
      </c>
      <c r="AE70" s="22">
        <v>4317631.4100000011</v>
      </c>
      <c r="AF70" s="22">
        <v>4263024.3800000008</v>
      </c>
      <c r="AG70" s="22">
        <v>4583474.1700000009</v>
      </c>
      <c r="AH70" s="22">
        <v>4385775.629999999</v>
      </c>
      <c r="AI70" s="22">
        <v>4240942.7599999988</v>
      </c>
      <c r="AJ70" s="22">
        <v>4241741.2399999993</v>
      </c>
      <c r="AK70" s="22">
        <v>4348483.55</v>
      </c>
      <c r="AL70" s="22">
        <v>4353789.6899999995</v>
      </c>
      <c r="AM70" s="22">
        <v>4860503.9499999993</v>
      </c>
      <c r="AN70" s="22">
        <v>4182296.5900000008</v>
      </c>
      <c r="AO70" s="22">
        <v>4133696.0000000023</v>
      </c>
      <c r="AP70" s="22">
        <v>4199654.2699999996</v>
      </c>
      <c r="AQ70" s="22">
        <v>4375141.7600000007</v>
      </c>
      <c r="AR70" s="22">
        <v>4480753.18</v>
      </c>
      <c r="AS70" s="22">
        <v>4653208.4399999995</v>
      </c>
      <c r="AT70" s="22">
        <v>4608081.6800000006</v>
      </c>
      <c r="AU70" s="22">
        <v>4435600.0000000009</v>
      </c>
      <c r="AV70" s="22"/>
      <c r="AW70" s="22"/>
      <c r="AX70" s="22"/>
      <c r="AY70" s="22"/>
    </row>
    <row r="71" spans="1:51" ht="14.5" x14ac:dyDescent="0.35">
      <c r="A71" s="17">
        <v>857</v>
      </c>
      <c r="B71" t="s">
        <v>106</v>
      </c>
      <c r="C71" s="30" t="s">
        <v>79</v>
      </c>
      <c r="D71" s="22">
        <v>7380914.1700000037</v>
      </c>
      <c r="E71" s="22">
        <v>7443904.160000002</v>
      </c>
      <c r="F71" s="22">
        <v>7467738.950000002</v>
      </c>
      <c r="G71" s="22">
        <v>7987852.5600000042</v>
      </c>
      <c r="H71" s="22">
        <v>7837514.5500000035</v>
      </c>
      <c r="I71" s="22">
        <v>8492485.2400000002</v>
      </c>
      <c r="J71" s="22">
        <v>7970985.3600000003</v>
      </c>
      <c r="K71" s="22">
        <v>7801297.2499999991</v>
      </c>
      <c r="L71" s="22">
        <v>8057817.0600000005</v>
      </c>
      <c r="M71" s="22">
        <v>7969014.2599999998</v>
      </c>
      <c r="N71" s="22">
        <v>7984643.25</v>
      </c>
      <c r="O71" s="22">
        <v>8878524.959999999</v>
      </c>
      <c r="P71" s="22">
        <v>7768087.2700000014</v>
      </c>
      <c r="Q71" s="22">
        <v>7823600.9899999993</v>
      </c>
      <c r="R71" s="22">
        <v>7984586.9699999997</v>
      </c>
      <c r="S71" s="22">
        <v>8318992.3500000006</v>
      </c>
      <c r="T71" s="22">
        <v>8154278.9799999995</v>
      </c>
      <c r="U71" s="22">
        <v>8760557.3000000007</v>
      </c>
      <c r="V71" s="22">
        <v>8458181.6099999994</v>
      </c>
      <c r="W71" s="22">
        <v>8182719.089999998</v>
      </c>
      <c r="X71" s="22">
        <v>8269697.4199999999</v>
      </c>
      <c r="Y71" s="22">
        <v>8345661.6399999997</v>
      </c>
      <c r="Z71" s="22">
        <v>8528707.959999999</v>
      </c>
      <c r="AA71" s="22">
        <v>9281075.5599999987</v>
      </c>
      <c r="AB71" s="22">
        <v>8181501.6699999962</v>
      </c>
      <c r="AC71" s="22">
        <v>8225862.9400000004</v>
      </c>
      <c r="AD71" s="22">
        <v>8184617.2599999979</v>
      </c>
      <c r="AE71" s="22">
        <v>8672842.6099999957</v>
      </c>
      <c r="AF71" s="22">
        <v>8587839.7199999988</v>
      </c>
      <c r="AG71" s="22">
        <v>9086473.8099999968</v>
      </c>
      <c r="AH71" s="22">
        <v>8953697.7299999949</v>
      </c>
      <c r="AI71" s="22">
        <v>8417947.0999999978</v>
      </c>
      <c r="AJ71" s="22">
        <v>8552732.9500000011</v>
      </c>
      <c r="AK71" s="22">
        <v>8742318.6099999994</v>
      </c>
      <c r="AL71" s="22">
        <v>8667068.1599999964</v>
      </c>
      <c r="AM71" s="22">
        <v>9409818.5299999956</v>
      </c>
      <c r="AN71" s="22">
        <v>8497821.2499999963</v>
      </c>
      <c r="AO71" s="22">
        <v>8262485.0700000012</v>
      </c>
      <c r="AP71" s="22">
        <v>8534622.9499999993</v>
      </c>
      <c r="AQ71" s="22">
        <v>8712431.129999999</v>
      </c>
      <c r="AR71" s="22">
        <v>8774585.7700000033</v>
      </c>
      <c r="AS71" s="22">
        <v>9288943.6699999981</v>
      </c>
      <c r="AT71" s="22">
        <v>9211586.9399999995</v>
      </c>
      <c r="AU71" s="22">
        <v>8928785.2199999988</v>
      </c>
      <c r="AV71" s="22"/>
      <c r="AW71" s="22"/>
      <c r="AX71" s="22"/>
      <c r="AY71" s="22"/>
    </row>
    <row r="72" spans="1:51" ht="14.5" x14ac:dyDescent="0.35">
      <c r="A72" s="16">
        <v>480</v>
      </c>
      <c r="B72" t="s">
        <v>107</v>
      </c>
      <c r="C72" s="30" t="s">
        <v>46</v>
      </c>
      <c r="D72" s="22">
        <v>3826662.9699999979</v>
      </c>
      <c r="E72" s="22">
        <v>3934547.91</v>
      </c>
      <c r="F72" s="22">
        <v>3946882.7900000028</v>
      </c>
      <c r="G72" s="22">
        <v>4262191.9200000018</v>
      </c>
      <c r="H72" s="22">
        <v>4113418.0000000005</v>
      </c>
      <c r="I72" s="22">
        <v>4500910.2499999981</v>
      </c>
      <c r="J72" s="22">
        <v>4211798.9000000004</v>
      </c>
      <c r="K72" s="22">
        <v>4076737.7499999991</v>
      </c>
      <c r="L72" s="22">
        <v>4160584.01</v>
      </c>
      <c r="M72" s="22">
        <v>4189091.75</v>
      </c>
      <c r="N72" s="22">
        <v>4232155.3999999994</v>
      </c>
      <c r="O72" s="22">
        <v>4806205.4899999993</v>
      </c>
      <c r="P72" s="22">
        <v>3958343.3200000008</v>
      </c>
      <c r="Q72" s="22">
        <v>4119610.8499999982</v>
      </c>
      <c r="R72" s="22">
        <v>4209967.8999999985</v>
      </c>
      <c r="S72" s="22">
        <v>4344279.3600000003</v>
      </c>
      <c r="T72" s="22">
        <v>4408072.96</v>
      </c>
      <c r="U72" s="22">
        <v>4709318.16</v>
      </c>
      <c r="V72" s="22">
        <v>4455637.9100000029</v>
      </c>
      <c r="W72" s="22">
        <v>4399798.1999999983</v>
      </c>
      <c r="X72" s="22">
        <v>4433260.28</v>
      </c>
      <c r="Y72" s="22">
        <v>4526355.209999999</v>
      </c>
      <c r="Z72" s="22">
        <v>4698599.6300000008</v>
      </c>
      <c r="AA72" s="22">
        <v>5168608.709999999</v>
      </c>
      <c r="AB72" s="22">
        <v>4370266.9399999985</v>
      </c>
      <c r="AC72" s="22">
        <v>4428222.28</v>
      </c>
      <c r="AD72" s="22">
        <v>4483224.9800000004</v>
      </c>
      <c r="AE72" s="22">
        <v>4678481.6399999997</v>
      </c>
      <c r="AF72" s="22">
        <v>4717244.74</v>
      </c>
      <c r="AG72" s="22">
        <v>4853045.28</v>
      </c>
      <c r="AH72" s="22">
        <v>4757528.18</v>
      </c>
      <c r="AI72" s="22">
        <v>4689064.6100000003</v>
      </c>
      <c r="AJ72" s="22">
        <v>4706357.5799999973</v>
      </c>
      <c r="AK72" s="22">
        <v>4757418.4099999992</v>
      </c>
      <c r="AL72" s="22">
        <v>4804615.96</v>
      </c>
      <c r="AM72" s="22">
        <v>5288858.2500000009</v>
      </c>
      <c r="AN72" s="22">
        <v>4558066.2700000005</v>
      </c>
      <c r="AO72" s="22">
        <v>4574515.2699999986</v>
      </c>
      <c r="AP72" s="22">
        <v>4584821.58</v>
      </c>
      <c r="AQ72" s="22">
        <v>4899585.59</v>
      </c>
      <c r="AR72" s="22">
        <v>4794404.37</v>
      </c>
      <c r="AS72" s="22">
        <v>5085702.96</v>
      </c>
      <c r="AT72" s="22">
        <v>5015198.0300000031</v>
      </c>
      <c r="AU72" s="22">
        <v>4955782.9000000004</v>
      </c>
      <c r="AV72" s="22"/>
      <c r="AW72" s="22"/>
      <c r="AX72" s="22"/>
      <c r="AY72" s="22"/>
    </row>
    <row r="73" spans="1:51" ht="14.5" x14ac:dyDescent="0.35">
      <c r="A73" s="16">
        <v>615</v>
      </c>
      <c r="B73" t="s">
        <v>107</v>
      </c>
      <c r="C73" s="30" t="s">
        <v>55</v>
      </c>
      <c r="D73" s="22">
        <v>4722604.68</v>
      </c>
      <c r="E73" s="22">
        <v>4734974.2699999996</v>
      </c>
      <c r="F73" s="22">
        <v>4851134.9499999993</v>
      </c>
      <c r="G73" s="22">
        <v>5202446.2999999989</v>
      </c>
      <c r="H73" s="22">
        <v>5102907.03</v>
      </c>
      <c r="I73" s="22">
        <v>5456986.0800000001</v>
      </c>
      <c r="J73" s="22">
        <v>5298804.8900000006</v>
      </c>
      <c r="K73" s="22">
        <v>4876399.1499999985</v>
      </c>
      <c r="L73" s="22">
        <v>5120948.6099999994</v>
      </c>
      <c r="M73" s="22">
        <v>5153250.25</v>
      </c>
      <c r="N73" s="22">
        <v>5185604.9499999983</v>
      </c>
      <c r="O73" s="22">
        <v>5801639.5900000008</v>
      </c>
      <c r="P73" s="22">
        <v>4776159.0000000019</v>
      </c>
      <c r="Q73" s="22">
        <v>4921108.28</v>
      </c>
      <c r="R73" s="22">
        <v>5123445.99</v>
      </c>
      <c r="S73" s="22">
        <v>5170765.09</v>
      </c>
      <c r="T73" s="22">
        <v>5288123.6500000004</v>
      </c>
      <c r="U73" s="22">
        <v>5765194.7399999993</v>
      </c>
      <c r="V73" s="22">
        <v>5552340.5499999998</v>
      </c>
      <c r="W73" s="22">
        <v>5284062.0300000012</v>
      </c>
      <c r="X73" s="22">
        <v>5360639.8000000026</v>
      </c>
      <c r="Y73" s="22">
        <v>5430686.5299999993</v>
      </c>
      <c r="Z73" s="22">
        <v>5507259.3000000007</v>
      </c>
      <c r="AA73" s="22">
        <v>6200862.3800000008</v>
      </c>
      <c r="AB73" s="22">
        <v>5089892.2200000016</v>
      </c>
      <c r="AC73" s="22">
        <v>5198553.3000000026</v>
      </c>
      <c r="AD73" s="22">
        <v>5220910.379999999</v>
      </c>
      <c r="AE73" s="22">
        <v>5505202.8200000003</v>
      </c>
      <c r="AF73" s="22">
        <v>5602475.6900000004</v>
      </c>
      <c r="AG73" s="22">
        <v>5726786.6499999994</v>
      </c>
      <c r="AH73" s="22">
        <v>5803557.8699999992</v>
      </c>
      <c r="AI73" s="22">
        <v>5483844.4400000004</v>
      </c>
      <c r="AJ73" s="22">
        <v>5431194.2299999995</v>
      </c>
      <c r="AK73" s="22">
        <v>5626166.7800000012</v>
      </c>
      <c r="AL73" s="22">
        <v>5648204.4100000001</v>
      </c>
      <c r="AM73" s="22">
        <v>6383252.7199999969</v>
      </c>
      <c r="AN73" s="22">
        <v>5360105.7199999988</v>
      </c>
      <c r="AO73" s="22">
        <v>5188495.2199999979</v>
      </c>
      <c r="AP73" s="22">
        <v>5364629.8999999994</v>
      </c>
      <c r="AQ73" s="22">
        <v>5646615.5100000007</v>
      </c>
      <c r="AR73" s="22">
        <v>5701723.3199999984</v>
      </c>
      <c r="AS73" s="22">
        <v>5881999.9299999988</v>
      </c>
      <c r="AT73" s="22">
        <v>5954119.4699999988</v>
      </c>
      <c r="AU73" s="22">
        <v>5635080.7700000005</v>
      </c>
      <c r="AV73" s="22"/>
      <c r="AW73" s="22"/>
      <c r="AX73" s="22"/>
      <c r="AY73" s="22"/>
    </row>
    <row r="74" spans="1:51" ht="14.5" x14ac:dyDescent="0.35">
      <c r="A74" s="16">
        <v>899</v>
      </c>
      <c r="B74" t="s">
        <v>107</v>
      </c>
      <c r="C74" s="30" t="s">
        <v>82</v>
      </c>
      <c r="D74" s="22">
        <v>8336699.6599999992</v>
      </c>
      <c r="E74" s="22">
        <v>8504054.2000000011</v>
      </c>
      <c r="F74" s="22">
        <v>8606578.5299999993</v>
      </c>
      <c r="G74" s="22">
        <v>9190762.4399999976</v>
      </c>
      <c r="H74" s="22">
        <v>8990424.5499999989</v>
      </c>
      <c r="I74" s="22">
        <v>9575262.3899999969</v>
      </c>
      <c r="J74" s="22">
        <v>9287937.4300000034</v>
      </c>
      <c r="K74" s="22">
        <v>8951628.7800000012</v>
      </c>
      <c r="L74" s="22">
        <v>9178508.9900000002</v>
      </c>
      <c r="M74" s="22">
        <v>9322090.2600000016</v>
      </c>
      <c r="N74" s="22">
        <v>9345960.7599999998</v>
      </c>
      <c r="O74" s="22">
        <v>10545892.99</v>
      </c>
      <c r="P74" s="22">
        <v>8963703.2699999996</v>
      </c>
      <c r="Q74" s="22">
        <v>9122708.3699999973</v>
      </c>
      <c r="R74" s="22">
        <v>9232560.6699999962</v>
      </c>
      <c r="S74" s="22">
        <v>9567783.3000000007</v>
      </c>
      <c r="T74" s="22">
        <v>9657949.9699999988</v>
      </c>
      <c r="U74" s="22">
        <v>10269392.739999996</v>
      </c>
      <c r="V74" s="22">
        <v>9905332.2699999977</v>
      </c>
      <c r="W74" s="22">
        <v>9686648.4000000004</v>
      </c>
      <c r="X74" s="22">
        <v>9753428.1199999973</v>
      </c>
      <c r="Y74" s="22">
        <v>10049043.310000004</v>
      </c>
      <c r="Z74" s="22">
        <v>10031101.57</v>
      </c>
      <c r="AA74" s="22">
        <v>11441397.99</v>
      </c>
      <c r="AB74" s="22">
        <v>9457397.4400000032</v>
      </c>
      <c r="AC74" s="22">
        <v>9623119.0700000022</v>
      </c>
      <c r="AD74" s="22">
        <v>9472647.5600000005</v>
      </c>
      <c r="AE74" s="22">
        <v>10223089.580000004</v>
      </c>
      <c r="AF74" s="22">
        <v>10158397.959999999</v>
      </c>
      <c r="AG74" s="22">
        <v>10570148.950000003</v>
      </c>
      <c r="AH74" s="22">
        <v>10450287.460000001</v>
      </c>
      <c r="AI74" s="22">
        <v>10120117.449999999</v>
      </c>
      <c r="AJ74" s="22">
        <v>10120045.290000007</v>
      </c>
      <c r="AK74" s="22">
        <v>10446519.610000003</v>
      </c>
      <c r="AL74" s="22">
        <v>10246767.559999999</v>
      </c>
      <c r="AM74" s="22">
        <v>11637353.17</v>
      </c>
      <c r="AN74" s="22">
        <v>9887782.8100000042</v>
      </c>
      <c r="AO74" s="22">
        <v>9997758.660000002</v>
      </c>
      <c r="AP74" s="22">
        <v>9971160.1099999994</v>
      </c>
      <c r="AQ74" s="22">
        <v>10627274.619999999</v>
      </c>
      <c r="AR74" s="22">
        <v>10492784.52</v>
      </c>
      <c r="AS74" s="22">
        <v>11049702.18</v>
      </c>
      <c r="AT74" s="22">
        <v>10947709.27</v>
      </c>
      <c r="AU74" s="22">
        <v>10568278.449999997</v>
      </c>
      <c r="AV74" s="22"/>
      <c r="AW74" s="22"/>
      <c r="AX74" s="22"/>
      <c r="AY74" s="22"/>
    </row>
    <row r="75" spans="1:51" ht="14.5" x14ac:dyDescent="0.35">
      <c r="A75" s="16">
        <v>897</v>
      </c>
      <c r="B75" t="s">
        <v>107</v>
      </c>
      <c r="C75" s="30" t="s">
        <v>81</v>
      </c>
      <c r="D75" s="22">
        <v>10908679.450000003</v>
      </c>
      <c r="E75" s="22">
        <v>11040676.490000004</v>
      </c>
      <c r="F75" s="22">
        <v>11296187.57</v>
      </c>
      <c r="G75" s="22">
        <v>11957875.230000004</v>
      </c>
      <c r="H75" s="22">
        <v>11925474.310000001</v>
      </c>
      <c r="I75" s="22">
        <v>12650832.9</v>
      </c>
      <c r="J75" s="22">
        <v>12486901.040000001</v>
      </c>
      <c r="K75" s="22">
        <v>11700706.799999997</v>
      </c>
      <c r="L75" s="22">
        <v>12028958.049999997</v>
      </c>
      <c r="M75" s="22">
        <v>12225274.68</v>
      </c>
      <c r="N75" s="22">
        <v>12282340.990000002</v>
      </c>
      <c r="O75" s="22">
        <v>13736226.52</v>
      </c>
      <c r="P75" s="22">
        <v>11982295.770000001</v>
      </c>
      <c r="Q75" s="22">
        <v>12165593.960000001</v>
      </c>
      <c r="R75" s="22">
        <v>12449555.350000001</v>
      </c>
      <c r="S75" s="22">
        <v>12985746.199999999</v>
      </c>
      <c r="T75" s="22">
        <v>12972843.049999999</v>
      </c>
      <c r="U75" s="22">
        <v>13849351.490000004</v>
      </c>
      <c r="V75" s="22">
        <v>13239793.049999997</v>
      </c>
      <c r="W75" s="22">
        <v>12685589.280000001</v>
      </c>
      <c r="X75" s="22">
        <v>12706581.98</v>
      </c>
      <c r="Y75" s="22">
        <v>13101878.449999999</v>
      </c>
      <c r="Z75" s="22">
        <v>13121024.620000001</v>
      </c>
      <c r="AA75" s="22">
        <v>14894910.499999994</v>
      </c>
      <c r="AB75" s="22">
        <v>12647377.969999995</v>
      </c>
      <c r="AC75" s="22">
        <v>12586902.930000002</v>
      </c>
      <c r="AD75" s="22">
        <v>12816802.250000002</v>
      </c>
      <c r="AE75" s="22">
        <v>13651580.890000004</v>
      </c>
      <c r="AF75" s="22">
        <v>13471615.690000001</v>
      </c>
      <c r="AG75" s="22">
        <v>13994686.950000001</v>
      </c>
      <c r="AH75" s="22">
        <v>13822747.510000009</v>
      </c>
      <c r="AI75" s="22">
        <v>13168430.059999999</v>
      </c>
      <c r="AJ75" s="22">
        <v>13422774.990000004</v>
      </c>
      <c r="AK75" s="22">
        <v>13752311.470000006</v>
      </c>
      <c r="AL75" s="22">
        <v>13608707.169999998</v>
      </c>
      <c r="AM75" s="22">
        <v>15149066.210000003</v>
      </c>
      <c r="AN75" s="22">
        <v>13213828.07</v>
      </c>
      <c r="AO75" s="22">
        <v>13520329.26</v>
      </c>
      <c r="AP75" s="22">
        <v>13500493.900000002</v>
      </c>
      <c r="AQ75" s="22">
        <v>14329762.550000001</v>
      </c>
      <c r="AR75" s="22">
        <v>14207607.48</v>
      </c>
      <c r="AS75" s="22">
        <v>14660831.419999992</v>
      </c>
      <c r="AT75" s="22">
        <v>14974947.810000001</v>
      </c>
      <c r="AU75" s="22">
        <v>13961372.539999995</v>
      </c>
      <c r="AV75" s="22"/>
      <c r="AW75" s="22"/>
      <c r="AX75" s="22"/>
      <c r="AY75" s="22"/>
    </row>
    <row r="76" spans="1:51" ht="14.5" x14ac:dyDescent="0.35">
      <c r="A76" s="17">
        <v>145</v>
      </c>
      <c r="B76" t="s">
        <v>108</v>
      </c>
      <c r="C76" s="30" t="s">
        <v>15</v>
      </c>
      <c r="D76" s="22">
        <v>2447710.5000000009</v>
      </c>
      <c r="E76" s="22">
        <v>2445115.5700000003</v>
      </c>
      <c r="F76" s="22">
        <v>2394672.7800000007</v>
      </c>
      <c r="G76" s="22">
        <v>2510182.4200000004</v>
      </c>
      <c r="H76" s="22">
        <v>2489808.5500000003</v>
      </c>
      <c r="I76" s="22">
        <v>2971744.8</v>
      </c>
      <c r="J76" s="22">
        <v>2490422.6000000006</v>
      </c>
      <c r="K76" s="22">
        <v>2296918.3600000003</v>
      </c>
      <c r="L76" s="22">
        <v>2460919.4700000002</v>
      </c>
      <c r="M76" s="22">
        <v>2647412.73</v>
      </c>
      <c r="N76" s="22">
        <v>2553113.27</v>
      </c>
      <c r="O76" s="22">
        <v>2874346.78</v>
      </c>
      <c r="P76" s="22">
        <v>2465527.9999999991</v>
      </c>
      <c r="Q76" s="22">
        <v>2499210.4500000007</v>
      </c>
      <c r="R76" s="22">
        <v>2507587.0400000005</v>
      </c>
      <c r="S76" s="22">
        <v>2595720.8399999989</v>
      </c>
      <c r="T76" s="22">
        <v>2609217.4200000004</v>
      </c>
      <c r="U76" s="22">
        <v>2996540.39</v>
      </c>
      <c r="V76" s="22">
        <v>2603639.8600000003</v>
      </c>
      <c r="W76" s="22">
        <v>2461105.0699999989</v>
      </c>
      <c r="X76" s="22">
        <v>2546599.3299999996</v>
      </c>
      <c r="Y76" s="22">
        <v>2634201.5799999991</v>
      </c>
      <c r="Z76" s="22">
        <v>2710472.7399999998</v>
      </c>
      <c r="AA76" s="22">
        <v>2993781.5600000005</v>
      </c>
      <c r="AB76" s="22">
        <v>2571587.8400000008</v>
      </c>
      <c r="AC76" s="22">
        <v>2632059.66</v>
      </c>
      <c r="AD76" s="22">
        <v>2571314.9200000004</v>
      </c>
      <c r="AE76" s="22">
        <v>2728478.0699999994</v>
      </c>
      <c r="AF76" s="22">
        <v>2764683.3900000006</v>
      </c>
      <c r="AG76" s="22">
        <v>3092319.74</v>
      </c>
      <c r="AH76" s="22">
        <v>2830744</v>
      </c>
      <c r="AI76" s="22">
        <v>2563515.3000000003</v>
      </c>
      <c r="AJ76" s="22">
        <v>2643219.2199999997</v>
      </c>
      <c r="AK76" s="22">
        <v>2781233.2</v>
      </c>
      <c r="AL76" s="22">
        <v>2806541.46</v>
      </c>
      <c r="AM76" s="22">
        <v>3135819.649999999</v>
      </c>
      <c r="AN76" s="22">
        <v>2749934.89</v>
      </c>
      <c r="AO76" s="22">
        <v>2690568.2600000007</v>
      </c>
      <c r="AP76" s="22">
        <v>2690325.7100000004</v>
      </c>
      <c r="AQ76" s="22">
        <v>2905147.26</v>
      </c>
      <c r="AR76" s="22">
        <v>2841185.8300000005</v>
      </c>
      <c r="AS76" s="22">
        <v>3215978.6300000004</v>
      </c>
      <c r="AT76" s="22">
        <v>2919503.8000000003</v>
      </c>
      <c r="AU76" s="22">
        <v>2721933.1600000006</v>
      </c>
      <c r="AV76" s="22"/>
      <c r="AW76" s="22"/>
      <c r="AX76" s="22"/>
      <c r="AY76" s="22"/>
    </row>
    <row r="77" spans="1:51" ht="14.5" x14ac:dyDescent="0.35">
      <c r="A77" s="16">
        <v>698</v>
      </c>
      <c r="B77" t="s">
        <v>108</v>
      </c>
      <c r="C77" s="30" t="s">
        <v>65</v>
      </c>
      <c r="D77" s="22">
        <v>3165542.9699999997</v>
      </c>
      <c r="E77" s="22">
        <v>3140538.14</v>
      </c>
      <c r="F77" s="22">
        <v>2943865.87</v>
      </c>
      <c r="G77" s="22">
        <v>3425070.6199999969</v>
      </c>
      <c r="H77" s="22">
        <v>3282199.5799999987</v>
      </c>
      <c r="I77" s="22">
        <v>3607760.5599999991</v>
      </c>
      <c r="J77" s="22">
        <v>3379265.1700000013</v>
      </c>
      <c r="K77" s="22">
        <v>3167587.09</v>
      </c>
      <c r="L77" s="22">
        <v>3314049.57</v>
      </c>
      <c r="M77" s="22">
        <v>3491020.7199999993</v>
      </c>
      <c r="N77" s="22">
        <v>3389906.6000000006</v>
      </c>
      <c r="O77" s="22">
        <v>3783728.73</v>
      </c>
      <c r="P77" s="22">
        <v>3386859.7500000005</v>
      </c>
      <c r="Q77" s="22">
        <v>3357005.5299999979</v>
      </c>
      <c r="R77" s="22">
        <v>3454271.7399999993</v>
      </c>
      <c r="S77" s="22">
        <v>3513247.11</v>
      </c>
      <c r="T77" s="22">
        <v>3496766.1000000015</v>
      </c>
      <c r="U77" s="22">
        <v>3863058.1100000008</v>
      </c>
      <c r="V77" s="22">
        <v>3502167.66</v>
      </c>
      <c r="W77" s="22">
        <v>3456151.3600000003</v>
      </c>
      <c r="X77" s="22">
        <v>3520027.6199999987</v>
      </c>
      <c r="Y77" s="22">
        <v>3604028.22</v>
      </c>
      <c r="Z77" s="22">
        <v>3631739.350000001</v>
      </c>
      <c r="AA77" s="22">
        <v>4123482.3700000006</v>
      </c>
      <c r="AB77" s="22">
        <v>3477227.5000000009</v>
      </c>
      <c r="AC77" s="22">
        <v>3502776.81</v>
      </c>
      <c r="AD77" s="22">
        <v>3471972.35</v>
      </c>
      <c r="AE77" s="22">
        <v>3800696.3800000004</v>
      </c>
      <c r="AF77" s="22">
        <v>3655664.4200000004</v>
      </c>
      <c r="AG77" s="22">
        <v>3925335.64</v>
      </c>
      <c r="AH77" s="22">
        <v>3747410.7299999991</v>
      </c>
      <c r="AI77" s="22">
        <v>3545663.6199999996</v>
      </c>
      <c r="AJ77" s="22">
        <v>3653783.1699999995</v>
      </c>
      <c r="AK77" s="22">
        <v>3769788.2800000003</v>
      </c>
      <c r="AL77" s="22">
        <v>3712290.4799999991</v>
      </c>
      <c r="AM77" s="22">
        <v>4065047.6399999992</v>
      </c>
      <c r="AN77" s="22">
        <v>3670495.3299999996</v>
      </c>
      <c r="AO77" s="22">
        <v>3577573.2599999984</v>
      </c>
      <c r="AP77" s="22">
        <v>3610708.21</v>
      </c>
      <c r="AQ77" s="22">
        <v>3805464.4800000009</v>
      </c>
      <c r="AR77" s="22">
        <v>3808685.78</v>
      </c>
      <c r="AS77" s="22">
        <v>4141241.1499999994</v>
      </c>
      <c r="AT77" s="22">
        <v>3801072.86</v>
      </c>
      <c r="AU77" s="22">
        <v>3710041.51</v>
      </c>
      <c r="AV77" s="22"/>
      <c r="AW77" s="22"/>
      <c r="AX77" s="22"/>
      <c r="AY77" s="22"/>
    </row>
    <row r="78" spans="1:51" ht="14.5" x14ac:dyDescent="0.35">
      <c r="A78" s="16">
        <v>732</v>
      </c>
      <c r="B78" t="s">
        <v>108</v>
      </c>
      <c r="C78" s="30" t="s">
        <v>71</v>
      </c>
      <c r="D78" s="22">
        <v>1830047.7100000007</v>
      </c>
      <c r="E78" s="22">
        <v>1835412.9699999995</v>
      </c>
      <c r="F78" s="22">
        <v>1810711.4199999997</v>
      </c>
      <c r="G78" s="22">
        <v>1929263.399999999</v>
      </c>
      <c r="H78" s="22">
        <v>1909057.4700000007</v>
      </c>
      <c r="I78" s="22">
        <v>2119399.5700000003</v>
      </c>
      <c r="J78" s="22">
        <v>2040705.8799999997</v>
      </c>
      <c r="K78" s="22">
        <v>1965745.3799999997</v>
      </c>
      <c r="L78" s="22">
        <v>1999896.1499999992</v>
      </c>
      <c r="M78" s="22">
        <v>1962905.7500000005</v>
      </c>
      <c r="N78" s="22">
        <v>2015905.9200000004</v>
      </c>
      <c r="O78" s="22">
        <v>2222575.36</v>
      </c>
      <c r="P78" s="22">
        <v>1929340.1400000001</v>
      </c>
      <c r="Q78" s="22">
        <v>1938518.959999999</v>
      </c>
      <c r="R78" s="22">
        <v>1973169.6900000002</v>
      </c>
      <c r="S78" s="22">
        <v>2021466.3999999994</v>
      </c>
      <c r="T78" s="22">
        <v>2020647.5400000003</v>
      </c>
      <c r="U78" s="22">
        <v>2294137.7799999993</v>
      </c>
      <c r="V78" s="22">
        <v>2085956.6199999994</v>
      </c>
      <c r="W78" s="22">
        <v>2006007.2100000007</v>
      </c>
      <c r="X78" s="22">
        <v>2085700.2399999993</v>
      </c>
      <c r="Y78" s="22">
        <v>2063087.9699999997</v>
      </c>
      <c r="Z78" s="22">
        <v>2318518.7200000007</v>
      </c>
      <c r="AA78" s="22">
        <v>2408288.9900000002</v>
      </c>
      <c r="AB78" s="22">
        <v>2152368.34</v>
      </c>
      <c r="AC78" s="22">
        <v>2072459.88</v>
      </c>
      <c r="AD78" s="22">
        <v>2111685.7899999996</v>
      </c>
      <c r="AE78" s="22">
        <v>2219039.08</v>
      </c>
      <c r="AF78" s="22">
        <v>2212746.2899999996</v>
      </c>
      <c r="AG78" s="22">
        <v>2368412.7200000007</v>
      </c>
      <c r="AH78" s="22">
        <v>2166453.9900000002</v>
      </c>
      <c r="AI78" s="22">
        <v>2156130.88</v>
      </c>
      <c r="AJ78" s="22">
        <v>2240974.63</v>
      </c>
      <c r="AK78" s="22">
        <v>2219062.5400000005</v>
      </c>
      <c r="AL78" s="22">
        <v>2330165.8599999989</v>
      </c>
      <c r="AM78" s="22">
        <v>2502225.6100000008</v>
      </c>
      <c r="AN78" s="22">
        <v>2228439.0399999996</v>
      </c>
      <c r="AO78" s="22">
        <v>2170249.2299999995</v>
      </c>
      <c r="AP78" s="22">
        <v>2226064.9099999997</v>
      </c>
      <c r="AQ78" s="22">
        <v>2310241.2000000002</v>
      </c>
      <c r="AR78" s="22">
        <v>2272105.6199999996</v>
      </c>
      <c r="AS78" s="22">
        <v>2417954.19</v>
      </c>
      <c r="AT78" s="22">
        <v>2310142.0200000009</v>
      </c>
      <c r="AU78" s="22">
        <v>2265776.9300000002</v>
      </c>
      <c r="AV78" s="22"/>
      <c r="AW78" s="22"/>
      <c r="AX78" s="22"/>
      <c r="AY78" s="22"/>
    </row>
    <row r="79" spans="1:51" ht="14.5" x14ac:dyDescent="0.35">
      <c r="A79" s="16">
        <v>917</v>
      </c>
      <c r="B79" t="s">
        <v>108</v>
      </c>
      <c r="C79" s="30" t="s">
        <v>87</v>
      </c>
      <c r="D79" s="22">
        <v>6483976.740000003</v>
      </c>
      <c r="E79" s="22">
        <v>6324089.8100000015</v>
      </c>
      <c r="F79" s="22">
        <v>6377284.870000001</v>
      </c>
      <c r="G79" s="22">
        <v>6821332.370000002</v>
      </c>
      <c r="H79" s="22">
        <v>6662959.5300000003</v>
      </c>
      <c r="I79" s="22">
        <v>7350735.3300000029</v>
      </c>
      <c r="J79" s="22">
        <v>6740109.3899999997</v>
      </c>
      <c r="K79" s="22">
        <v>6730311.2800000031</v>
      </c>
      <c r="L79" s="22">
        <v>6876720.820000004</v>
      </c>
      <c r="M79" s="22">
        <v>7109684.0100000007</v>
      </c>
      <c r="N79" s="22">
        <v>7016177.4300000006</v>
      </c>
      <c r="O79" s="22">
        <v>7740373.9899999974</v>
      </c>
      <c r="P79" s="22">
        <v>6987901.4800000032</v>
      </c>
      <c r="Q79" s="22">
        <v>6833560.7700000014</v>
      </c>
      <c r="R79" s="22">
        <v>7079092.7100000037</v>
      </c>
      <c r="S79" s="22">
        <v>7271868.5500000017</v>
      </c>
      <c r="T79" s="22">
        <v>7203916.6700000009</v>
      </c>
      <c r="U79" s="22">
        <v>7859097.7300000023</v>
      </c>
      <c r="V79" s="22">
        <v>7187130.4799999977</v>
      </c>
      <c r="W79" s="22">
        <v>7279280.0099999988</v>
      </c>
      <c r="X79" s="22">
        <v>7347110.6399999959</v>
      </c>
      <c r="Y79" s="22">
        <v>7572081.79</v>
      </c>
      <c r="Z79" s="22">
        <v>7650859.2400000002</v>
      </c>
      <c r="AA79" s="22">
        <v>8566597.4199999981</v>
      </c>
      <c r="AB79" s="22">
        <v>7386781.9599999981</v>
      </c>
      <c r="AC79" s="22">
        <v>7395096.5999999987</v>
      </c>
      <c r="AD79" s="22">
        <v>7323189.5799999991</v>
      </c>
      <c r="AE79" s="22">
        <v>7782065.6999999993</v>
      </c>
      <c r="AF79" s="22">
        <v>7811796.8699999964</v>
      </c>
      <c r="AG79" s="22">
        <v>8310310.0499999989</v>
      </c>
      <c r="AH79" s="22">
        <v>7840416.9899999993</v>
      </c>
      <c r="AI79" s="22">
        <v>7650391.6499999994</v>
      </c>
      <c r="AJ79" s="22">
        <v>7691696.0600000005</v>
      </c>
      <c r="AK79" s="22">
        <v>7833513.0899999961</v>
      </c>
      <c r="AL79" s="22">
        <v>8027557.3699999992</v>
      </c>
      <c r="AM79" s="22">
        <v>8634179.0900000036</v>
      </c>
      <c r="AN79" s="22">
        <v>7803004.4500000011</v>
      </c>
      <c r="AO79" s="22">
        <v>7749211.3599999975</v>
      </c>
      <c r="AP79" s="22">
        <v>7818692.1699999962</v>
      </c>
      <c r="AQ79" s="22">
        <v>8224879.5099999988</v>
      </c>
      <c r="AR79" s="22">
        <v>8236613.75</v>
      </c>
      <c r="AS79" s="22">
        <v>8864843.2699999977</v>
      </c>
      <c r="AT79" s="22">
        <v>8307932.5299999984</v>
      </c>
      <c r="AU79" s="22">
        <v>8273116.6600000057</v>
      </c>
      <c r="AV79" s="22"/>
      <c r="AW79" s="22"/>
      <c r="AX79" s="22"/>
      <c r="AY79" s="22"/>
    </row>
    <row r="80" spans="1:51" ht="14.5" x14ac:dyDescent="0.35">
      <c r="A80" s="16">
        <v>919</v>
      </c>
      <c r="B80" t="s">
        <v>108</v>
      </c>
      <c r="C80" s="30" t="s">
        <v>86</v>
      </c>
      <c r="D80" s="22">
        <v>6783735.7299999995</v>
      </c>
      <c r="E80" s="22">
        <v>6792269.5199999996</v>
      </c>
      <c r="F80" s="22">
        <v>6820631.79</v>
      </c>
      <c r="G80" s="22">
        <v>7284054.9899999984</v>
      </c>
      <c r="H80" s="22">
        <v>7162883.5200000014</v>
      </c>
      <c r="I80" s="22">
        <v>7865139.6000000024</v>
      </c>
      <c r="J80" s="22">
        <v>7305807.5600000005</v>
      </c>
      <c r="K80" s="22">
        <v>7168134.6000000024</v>
      </c>
      <c r="L80" s="22">
        <v>7246057.6499999966</v>
      </c>
      <c r="M80" s="22">
        <v>7396820.2799999965</v>
      </c>
      <c r="N80" s="22">
        <v>7509989.870000001</v>
      </c>
      <c r="O80" s="22">
        <v>8121516.8500000006</v>
      </c>
      <c r="P80" s="22">
        <v>7203426.6599999983</v>
      </c>
      <c r="Q80" s="22">
        <v>7238291.6300000018</v>
      </c>
      <c r="R80" s="22">
        <v>7377640.9799999958</v>
      </c>
      <c r="S80" s="22">
        <v>7664712.6900000004</v>
      </c>
      <c r="T80" s="22">
        <v>7687404.6200000001</v>
      </c>
      <c r="U80" s="22">
        <v>8394071.0500000007</v>
      </c>
      <c r="V80" s="22">
        <v>7403124.9199999981</v>
      </c>
      <c r="W80" s="22">
        <v>7619470.7800000021</v>
      </c>
      <c r="X80" s="22">
        <v>7684592.4399999995</v>
      </c>
      <c r="Y80" s="22">
        <v>7889277.5400000028</v>
      </c>
      <c r="Z80" s="22">
        <v>8081191.6500000004</v>
      </c>
      <c r="AA80" s="22">
        <v>8859349.4299999997</v>
      </c>
      <c r="AB80" s="22">
        <v>7653292.169999999</v>
      </c>
      <c r="AC80" s="22">
        <v>7797781.9000000004</v>
      </c>
      <c r="AD80" s="22">
        <v>7704064.9199999971</v>
      </c>
      <c r="AE80" s="22">
        <v>8073903.370000001</v>
      </c>
      <c r="AF80" s="22">
        <v>8211767.6199999982</v>
      </c>
      <c r="AG80" s="22">
        <v>8666101.9299999978</v>
      </c>
      <c r="AH80" s="22">
        <v>8273760.9699999997</v>
      </c>
      <c r="AI80" s="22">
        <v>7964382.9599999962</v>
      </c>
      <c r="AJ80" s="22">
        <v>8116028.6700000027</v>
      </c>
      <c r="AK80" s="22">
        <v>8267775.4499999937</v>
      </c>
      <c r="AL80" s="22">
        <v>8365128.8799999962</v>
      </c>
      <c r="AM80" s="22">
        <v>8994871.0999999978</v>
      </c>
      <c r="AN80" s="22">
        <v>8100764.5899999989</v>
      </c>
      <c r="AO80" s="22">
        <v>8066565.660000002</v>
      </c>
      <c r="AP80" s="22">
        <v>8052539.8300000001</v>
      </c>
      <c r="AQ80" s="22">
        <v>8630092.5099999998</v>
      </c>
      <c r="AR80" s="22">
        <v>8655069.3300000019</v>
      </c>
      <c r="AS80" s="22">
        <v>9153028.1699999981</v>
      </c>
      <c r="AT80" s="22">
        <v>8860912.6799999997</v>
      </c>
      <c r="AU80" s="22">
        <v>8456427.6999999993</v>
      </c>
      <c r="AV80" s="22"/>
      <c r="AW80" s="22"/>
      <c r="AX80" s="22"/>
      <c r="AY80" s="22"/>
    </row>
    <row r="81" spans="1:51" x14ac:dyDescent="0.25">
      <c r="A81" s="29" t="s">
        <v>116</v>
      </c>
      <c r="C81" s="30" t="s">
        <v>89</v>
      </c>
      <c r="D81" s="22">
        <v>3388394.1400000006</v>
      </c>
      <c r="E81" s="22">
        <v>4546644.7100000018</v>
      </c>
      <c r="F81" s="22">
        <v>5385430.7599999998</v>
      </c>
      <c r="G81" s="22">
        <v>6204066.7499999981</v>
      </c>
      <c r="H81" s="22">
        <v>6876566.0400000019</v>
      </c>
      <c r="I81" s="22">
        <v>7822861.129999999</v>
      </c>
      <c r="J81" s="22">
        <v>8111932.8399999989</v>
      </c>
      <c r="K81" s="22">
        <v>8270528.9800000004</v>
      </c>
      <c r="L81" s="22">
        <v>9107238.8500000015</v>
      </c>
      <c r="M81" s="22">
        <v>9223552.9999999981</v>
      </c>
      <c r="N81" s="22">
        <v>9690413.9100000001</v>
      </c>
      <c r="O81" s="22">
        <v>10666740.000000002</v>
      </c>
      <c r="P81" s="22">
        <v>1632311.1000000003</v>
      </c>
      <c r="Q81" s="22">
        <v>2087803.72</v>
      </c>
      <c r="R81" s="22">
        <v>2827907.9600000009</v>
      </c>
      <c r="S81" s="22">
        <v>3170598.09</v>
      </c>
      <c r="T81" s="22">
        <v>3480707.2899999986</v>
      </c>
      <c r="U81" s="22">
        <v>4057889.1999999997</v>
      </c>
      <c r="V81" s="22">
        <v>4431573.0799999991</v>
      </c>
      <c r="W81" s="22">
        <v>4748157.5700000012</v>
      </c>
      <c r="X81" s="22">
        <v>5125042.6199999982</v>
      </c>
      <c r="Y81" s="22">
        <v>5686438.8300000001</v>
      </c>
      <c r="Z81" s="22">
        <v>6289379.169999999</v>
      </c>
      <c r="AA81" s="22">
        <v>7068109.4800000014</v>
      </c>
      <c r="AB81" s="22">
        <v>1052933.8800000001</v>
      </c>
      <c r="AC81" s="22">
        <v>1631352.9600000002</v>
      </c>
      <c r="AD81" s="22">
        <v>2164701.6999999997</v>
      </c>
      <c r="AE81" s="22">
        <v>2323700.1399999997</v>
      </c>
      <c r="AF81" s="22">
        <v>2639564.7700000009</v>
      </c>
      <c r="AG81" s="22">
        <v>3285405.2500000009</v>
      </c>
      <c r="AH81" s="22">
        <v>3478164.0699999989</v>
      </c>
      <c r="AI81" s="22">
        <v>3899194.7200000011</v>
      </c>
      <c r="AJ81" s="22">
        <v>4303592.8999999994</v>
      </c>
      <c r="AK81" s="22">
        <v>4776589.72</v>
      </c>
      <c r="AL81" s="22">
        <v>5352295.2700000005</v>
      </c>
      <c r="AM81" s="22">
        <v>6153985.9599999972</v>
      </c>
      <c r="AN81" s="22">
        <v>1087309.01</v>
      </c>
      <c r="AO81" s="22">
        <v>1695836.3700000003</v>
      </c>
      <c r="AP81" s="22">
        <v>2103564.8400000008</v>
      </c>
      <c r="AQ81" s="22">
        <v>2598179.0600000005</v>
      </c>
      <c r="AR81" s="22">
        <v>2885033.9999999991</v>
      </c>
      <c r="AS81" s="22">
        <v>3283833.17</v>
      </c>
      <c r="AT81" s="22">
        <v>3879451.9299999997</v>
      </c>
      <c r="AU81" s="22">
        <v>4216637.1399999997</v>
      </c>
      <c r="AV81" s="22"/>
      <c r="AW81" s="22"/>
      <c r="AX81" s="22"/>
      <c r="AY81" s="22"/>
    </row>
    <row r="82" spans="1:51" x14ac:dyDescent="0.25">
      <c r="A82" s="29">
        <v>999</v>
      </c>
      <c r="C82" s="30" t="s">
        <v>3</v>
      </c>
      <c r="D82" s="22">
        <f t="shared" ref="D82:AU82" si="0">SUM(D3:D81)</f>
        <v>1085386486.6599998</v>
      </c>
      <c r="E82" s="22">
        <f t="shared" si="0"/>
        <v>1093074771.7299998</v>
      </c>
      <c r="F82" s="22">
        <f t="shared" si="0"/>
        <v>1114767277.8699999</v>
      </c>
      <c r="G82" s="22">
        <f t="shared" si="0"/>
        <v>1183183270.0100002</v>
      </c>
      <c r="H82" s="22">
        <f t="shared" si="0"/>
        <v>1139250774.8499999</v>
      </c>
      <c r="I82" s="22">
        <f t="shared" si="0"/>
        <v>1215672768.2399998</v>
      </c>
      <c r="J82" s="22">
        <f t="shared" si="0"/>
        <v>1173512313.4499998</v>
      </c>
      <c r="K82" s="22">
        <f t="shared" si="0"/>
        <v>1135217410.5099998</v>
      </c>
      <c r="L82" s="22">
        <f t="shared" si="0"/>
        <v>1145008837.0399997</v>
      </c>
      <c r="M82" s="22">
        <f t="shared" si="0"/>
        <v>1154168397.5699997</v>
      </c>
      <c r="N82" s="22">
        <f t="shared" si="0"/>
        <v>1176557008.8200002</v>
      </c>
      <c r="O82" s="22">
        <f t="shared" si="0"/>
        <v>1285895939.6499996</v>
      </c>
      <c r="P82" s="22">
        <f t="shared" si="0"/>
        <v>1172898550.9999998</v>
      </c>
      <c r="Q82" s="22">
        <f t="shared" si="0"/>
        <v>1173141382.7800002</v>
      </c>
      <c r="R82" s="22">
        <f t="shared" si="0"/>
        <v>1207753505.7299998</v>
      </c>
      <c r="S82" s="22">
        <f t="shared" si="0"/>
        <v>1257020420.1299994</v>
      </c>
      <c r="T82" s="22">
        <f t="shared" si="0"/>
        <v>1225211107.1800003</v>
      </c>
      <c r="U82" s="22">
        <f t="shared" si="0"/>
        <v>1293273525.4999998</v>
      </c>
      <c r="V82" s="22">
        <f t="shared" si="0"/>
        <v>1253783316.8299999</v>
      </c>
      <c r="W82" s="22">
        <f t="shared" si="0"/>
        <v>1223711507.0199997</v>
      </c>
      <c r="X82" s="22">
        <f t="shared" si="0"/>
        <v>1217190376.99</v>
      </c>
      <c r="Y82" s="22">
        <f t="shared" si="0"/>
        <v>1243444825.6799996</v>
      </c>
      <c r="Z82" s="22">
        <f t="shared" si="0"/>
        <v>1262353131.7999997</v>
      </c>
      <c r="AA82" s="22">
        <f t="shared" si="0"/>
        <v>1409017038.7599995</v>
      </c>
      <c r="AB82" s="22">
        <f t="shared" si="0"/>
        <v>1226523858.4800007</v>
      </c>
      <c r="AC82" s="22">
        <f t="shared" si="0"/>
        <v>1246853042.1799998</v>
      </c>
      <c r="AD82" s="22">
        <f t="shared" si="0"/>
        <v>1275276758.3800004</v>
      </c>
      <c r="AE82" s="22">
        <f t="shared" si="0"/>
        <v>1338174591.3700001</v>
      </c>
      <c r="AF82" s="22">
        <f t="shared" si="0"/>
        <v>1306343253.3500001</v>
      </c>
      <c r="AG82" s="22">
        <f t="shared" si="0"/>
        <v>1349132201.6300004</v>
      </c>
      <c r="AH82" s="22">
        <f t="shared" si="0"/>
        <v>1322726749.1099999</v>
      </c>
      <c r="AI82" s="22">
        <f t="shared" si="0"/>
        <v>1282598987.01</v>
      </c>
      <c r="AJ82" s="22">
        <f t="shared" si="0"/>
        <v>1283317773.29</v>
      </c>
      <c r="AK82" s="22">
        <f t="shared" si="0"/>
        <v>1313268357.2799997</v>
      </c>
      <c r="AL82" s="22">
        <f t="shared" si="0"/>
        <v>1318392446.500001</v>
      </c>
      <c r="AM82" s="22">
        <f t="shared" si="0"/>
        <v>1424433216.5199995</v>
      </c>
      <c r="AN82" s="22">
        <f t="shared" si="0"/>
        <v>1321266885.0699995</v>
      </c>
      <c r="AO82" s="22">
        <f t="shared" si="0"/>
        <v>1307616845.7400002</v>
      </c>
      <c r="AP82" s="22">
        <f t="shared" si="0"/>
        <v>1346862008.0400004</v>
      </c>
      <c r="AQ82" s="22">
        <f t="shared" si="0"/>
        <v>1408262784.6700003</v>
      </c>
      <c r="AR82" s="22">
        <f t="shared" si="0"/>
        <v>1364476977.8899999</v>
      </c>
      <c r="AS82" s="22">
        <f t="shared" si="0"/>
        <v>1427283991.4300005</v>
      </c>
      <c r="AT82" s="22">
        <f t="shared" si="0"/>
        <v>1402988343.0999999</v>
      </c>
      <c r="AU82" s="22">
        <f t="shared" si="0"/>
        <v>1364229848.0600002</v>
      </c>
      <c r="AV82" s="22"/>
      <c r="AW82" s="22"/>
      <c r="AX82" s="22"/>
      <c r="AY82" s="22"/>
    </row>
    <row r="83" spans="1:51" x14ac:dyDescent="0.25">
      <c r="AC83" s="22"/>
      <c r="AD83" s="22"/>
      <c r="AE83" s="22"/>
      <c r="AF83" s="22"/>
      <c r="AG83" s="22"/>
      <c r="AH83" s="22"/>
      <c r="AI83" s="22"/>
      <c r="AJ83" s="22"/>
      <c r="AK83" s="22"/>
      <c r="AL83" s="22"/>
      <c r="AM83" s="22"/>
      <c r="AO83" s="22"/>
      <c r="AP83" s="22"/>
      <c r="AQ83" s="22"/>
      <c r="AR83" s="22"/>
      <c r="AS83" s="22"/>
      <c r="AT83" s="22"/>
      <c r="AU83" s="22"/>
      <c r="AV83" s="22"/>
      <c r="AW83" s="22"/>
      <c r="AX83" s="22"/>
      <c r="AY83" s="22"/>
    </row>
    <row r="84" spans="1:51" x14ac:dyDescent="0.25">
      <c r="C84" s="13">
        <v>1</v>
      </c>
      <c r="D84" s="13">
        <v>2</v>
      </c>
      <c r="E84" s="13">
        <v>3</v>
      </c>
      <c r="F84" s="13">
        <v>4</v>
      </c>
      <c r="G84" s="13">
        <v>5</v>
      </c>
      <c r="H84" s="13">
        <v>6</v>
      </c>
      <c r="I84" s="13">
        <v>7</v>
      </c>
      <c r="J84" s="13">
        <v>8</v>
      </c>
      <c r="K84" s="13">
        <v>9</v>
      </c>
      <c r="L84" s="13">
        <v>10</v>
      </c>
      <c r="M84" s="13">
        <v>11</v>
      </c>
      <c r="N84" s="13">
        <v>12</v>
      </c>
      <c r="O84" s="13">
        <v>13</v>
      </c>
      <c r="P84" s="13">
        <v>14</v>
      </c>
      <c r="Q84" s="13">
        <v>15</v>
      </c>
      <c r="R84" s="13">
        <v>16</v>
      </c>
      <c r="S84" s="13">
        <v>17</v>
      </c>
      <c r="T84" s="13">
        <v>18</v>
      </c>
      <c r="U84" s="13">
        <v>19</v>
      </c>
      <c r="V84" s="13">
        <v>20</v>
      </c>
      <c r="W84" s="13">
        <v>21</v>
      </c>
      <c r="X84" s="13">
        <v>22</v>
      </c>
      <c r="Y84" s="13">
        <v>23</v>
      </c>
      <c r="Z84" s="13">
        <v>24</v>
      </c>
      <c r="AA84" s="13">
        <v>25</v>
      </c>
      <c r="AB84" s="13">
        <v>26</v>
      </c>
      <c r="AC84" s="13">
        <v>27</v>
      </c>
      <c r="AD84" s="13">
        <v>28</v>
      </c>
      <c r="AE84" s="13">
        <v>29</v>
      </c>
      <c r="AF84" s="13">
        <v>30</v>
      </c>
      <c r="AG84" s="13">
        <v>31</v>
      </c>
      <c r="AH84" s="13">
        <v>32</v>
      </c>
      <c r="AI84" s="13">
        <v>33</v>
      </c>
      <c r="AJ84" s="13">
        <v>34</v>
      </c>
      <c r="AK84" s="13">
        <v>35</v>
      </c>
      <c r="AL84" s="13">
        <v>36</v>
      </c>
      <c r="AM84" s="13">
        <v>37</v>
      </c>
      <c r="AN84" s="13">
        <v>38</v>
      </c>
      <c r="AO84" s="13">
        <v>39</v>
      </c>
      <c r="AP84" s="13">
        <v>40</v>
      </c>
      <c r="AQ84" s="13">
        <v>41</v>
      </c>
      <c r="AR84" s="13">
        <v>42</v>
      </c>
      <c r="AS84" s="13">
        <v>43</v>
      </c>
      <c r="AT84" s="13">
        <v>44</v>
      </c>
      <c r="AU84" s="13">
        <v>45</v>
      </c>
      <c r="AV84" s="13">
        <v>46</v>
      </c>
      <c r="AW84" s="13">
        <v>47</v>
      </c>
      <c r="AX84" s="13">
        <v>48</v>
      </c>
      <c r="AY84" s="13">
        <v>49</v>
      </c>
    </row>
    <row r="85" spans="1:51" x14ac:dyDescent="0.25">
      <c r="AC85" s="22"/>
      <c r="AD85" s="22"/>
      <c r="AE85" s="22"/>
      <c r="AF85" s="22"/>
      <c r="AG85" s="22"/>
      <c r="AH85" s="22"/>
      <c r="AI85" s="22"/>
      <c r="AJ85" s="22"/>
      <c r="AK85" s="22"/>
      <c r="AL85" s="22"/>
      <c r="AM85" s="22"/>
    </row>
    <row r="86" spans="1:51" x14ac:dyDescent="0.25">
      <c r="C86" s="38" t="s">
        <v>132</v>
      </c>
      <c r="D86" s="22">
        <f t="shared" ref="D86:O86" si="1">ROUND(D81*0.1189,-3)</f>
        <v>403000</v>
      </c>
      <c r="E86" s="22">
        <f t="shared" si="1"/>
        <v>541000</v>
      </c>
      <c r="F86" s="22">
        <f t="shared" si="1"/>
        <v>640000</v>
      </c>
      <c r="G86" s="22">
        <f t="shared" si="1"/>
        <v>738000</v>
      </c>
      <c r="H86" s="22">
        <f t="shared" si="1"/>
        <v>818000</v>
      </c>
      <c r="I86" s="22">
        <f t="shared" si="1"/>
        <v>930000</v>
      </c>
      <c r="J86" s="22">
        <f t="shared" si="1"/>
        <v>965000</v>
      </c>
      <c r="K86" s="22">
        <f t="shared" si="1"/>
        <v>983000</v>
      </c>
      <c r="L86" s="22">
        <f t="shared" si="1"/>
        <v>1083000</v>
      </c>
      <c r="M86" s="22">
        <f t="shared" si="1"/>
        <v>1097000</v>
      </c>
      <c r="N86" s="22">
        <f t="shared" si="1"/>
        <v>1152000</v>
      </c>
      <c r="O86" s="22">
        <f t="shared" si="1"/>
        <v>1268000</v>
      </c>
      <c r="P86" s="22">
        <f t="shared" ref="P86:X86" si="2">ROUND(P81*0.1189,-3)</f>
        <v>194000</v>
      </c>
      <c r="Q86" s="22">
        <f t="shared" si="2"/>
        <v>248000</v>
      </c>
      <c r="R86" s="22">
        <f t="shared" si="2"/>
        <v>336000</v>
      </c>
      <c r="S86" s="22">
        <f t="shared" si="2"/>
        <v>377000</v>
      </c>
      <c r="T86" s="22">
        <f t="shared" si="2"/>
        <v>414000</v>
      </c>
      <c r="U86" s="22">
        <f t="shared" si="2"/>
        <v>482000</v>
      </c>
      <c r="V86" s="22">
        <f t="shared" si="2"/>
        <v>527000</v>
      </c>
      <c r="W86" s="22">
        <f t="shared" si="2"/>
        <v>565000</v>
      </c>
      <c r="X86" s="22">
        <f t="shared" si="2"/>
        <v>609000</v>
      </c>
      <c r="Y86" s="22">
        <f>ROUND(Y81*0.1189,-3)</f>
        <v>676000</v>
      </c>
      <c r="Z86" s="22">
        <f t="shared" ref="Z86:AA86" si="3">ROUND(Z81*0.1189,-3)</f>
        <v>748000</v>
      </c>
      <c r="AA86" s="22">
        <f t="shared" si="3"/>
        <v>840000</v>
      </c>
      <c r="AB86" s="22">
        <f t="shared" ref="AB86:AM86" si="4">ROUND(AB81*0.1129,-3)</f>
        <v>119000</v>
      </c>
      <c r="AC86" s="22">
        <f t="shared" si="4"/>
        <v>184000</v>
      </c>
      <c r="AD86" s="22">
        <f t="shared" si="4"/>
        <v>244000</v>
      </c>
      <c r="AE86" s="22">
        <f t="shared" si="4"/>
        <v>262000</v>
      </c>
      <c r="AF86" s="22">
        <f t="shared" si="4"/>
        <v>298000</v>
      </c>
      <c r="AG86" s="22">
        <f t="shared" si="4"/>
        <v>371000</v>
      </c>
      <c r="AH86" s="22">
        <f t="shared" si="4"/>
        <v>393000</v>
      </c>
      <c r="AI86" s="22">
        <f t="shared" si="4"/>
        <v>440000</v>
      </c>
      <c r="AJ86" s="22">
        <f t="shared" si="4"/>
        <v>486000</v>
      </c>
      <c r="AK86" s="22">
        <f t="shared" si="4"/>
        <v>539000</v>
      </c>
      <c r="AL86" s="22">
        <f t="shared" si="4"/>
        <v>604000</v>
      </c>
      <c r="AM86" s="22">
        <f t="shared" si="4"/>
        <v>695000</v>
      </c>
      <c r="AN86" s="22">
        <f t="shared" ref="AN86:AU86" si="5">ROUND(AN81*0.1064,-3)</f>
        <v>116000</v>
      </c>
      <c r="AO86" s="22">
        <f t="shared" si="5"/>
        <v>180000</v>
      </c>
      <c r="AP86" s="22">
        <f t="shared" si="5"/>
        <v>224000</v>
      </c>
      <c r="AQ86" s="22">
        <f t="shared" si="5"/>
        <v>276000</v>
      </c>
      <c r="AR86" s="22">
        <f t="shared" si="5"/>
        <v>307000</v>
      </c>
      <c r="AS86" s="22">
        <f t="shared" si="5"/>
        <v>349000</v>
      </c>
      <c r="AT86" s="22">
        <f t="shared" si="5"/>
        <v>413000</v>
      </c>
      <c r="AU86" s="22">
        <f t="shared" si="5"/>
        <v>449000</v>
      </c>
    </row>
    <row r="88" spans="1:51" x14ac:dyDescent="0.25">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row>
  </sheetData>
  <mergeCells count="4">
    <mergeCell ref="D1:O1"/>
    <mergeCell ref="P1:AA1"/>
    <mergeCell ref="AB1:AM1"/>
    <mergeCell ref="AN1:AY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ECFB0-74D8-47D9-8045-1CDC8F846A35}">
  <dimension ref="A1:AX86"/>
  <sheetViews>
    <sheetView workbookViewId="0">
      <pane xSplit="2" ySplit="3" topLeftCell="AC61" activePane="bottomRight" state="frozen"/>
      <selection activeCell="AZ89" sqref="AZ89"/>
      <selection pane="topRight" activeCell="AZ89" sqref="AZ89"/>
      <selection pane="bottomLeft" activeCell="AZ89" sqref="AZ89"/>
      <selection pane="bottomRight" activeCell="AT73" sqref="AT73"/>
    </sheetView>
  </sheetViews>
  <sheetFormatPr defaultColWidth="8.81640625" defaultRowHeight="12.5" x14ac:dyDescent="0.25"/>
  <cols>
    <col min="1" max="1" width="8.7265625" style="13" bestFit="1" customWidth="1"/>
    <col min="2" max="2" width="19.81640625" style="13" customWidth="1"/>
    <col min="3" max="26" width="7.54296875" style="13" bestFit="1" customWidth="1"/>
    <col min="27" max="27" width="7.453125" style="13" bestFit="1" customWidth="1"/>
    <col min="28" max="29" width="7.54296875" style="13" bestFit="1" customWidth="1"/>
    <col min="30" max="46" width="7.36328125" style="13" bestFit="1" customWidth="1"/>
    <col min="47" max="16384" width="8.81640625" style="13"/>
  </cols>
  <sheetData>
    <row r="1" spans="1:50" x14ac:dyDescent="0.25">
      <c r="A1" s="75" t="s">
        <v>91</v>
      </c>
      <c r="B1" s="75" t="s">
        <v>92</v>
      </c>
      <c r="C1" s="69">
        <v>2023</v>
      </c>
      <c r="D1" s="70"/>
      <c r="E1" s="70"/>
      <c r="F1" s="70"/>
      <c r="G1" s="70"/>
      <c r="H1" s="70"/>
      <c r="I1" s="70"/>
      <c r="J1" s="70"/>
      <c r="K1" s="70"/>
      <c r="L1" s="70"/>
      <c r="M1" s="70"/>
      <c r="N1" s="71"/>
      <c r="O1" s="69">
        <v>2024</v>
      </c>
      <c r="P1" s="70"/>
      <c r="Q1" s="70"/>
      <c r="R1" s="70"/>
      <c r="S1" s="70"/>
      <c r="T1" s="70"/>
      <c r="U1" s="70"/>
      <c r="V1" s="70"/>
      <c r="W1" s="70"/>
      <c r="X1" s="70"/>
      <c r="Y1" s="70"/>
      <c r="Z1" s="71"/>
      <c r="AA1" s="69">
        <v>2025</v>
      </c>
      <c r="AB1" s="70"/>
      <c r="AC1" s="70"/>
      <c r="AD1" s="70"/>
      <c r="AE1" s="70"/>
      <c r="AF1" s="70"/>
      <c r="AG1" s="70"/>
      <c r="AH1" s="70"/>
      <c r="AI1" s="70"/>
      <c r="AJ1" s="70"/>
      <c r="AK1" s="70"/>
      <c r="AL1" s="71"/>
      <c r="AM1" s="69">
        <v>2026</v>
      </c>
      <c r="AN1" s="70"/>
      <c r="AO1" s="70"/>
      <c r="AP1" s="70"/>
      <c r="AQ1" s="70"/>
      <c r="AR1" s="70"/>
      <c r="AS1" s="70"/>
      <c r="AT1" s="70"/>
      <c r="AU1" s="70"/>
      <c r="AV1" s="70"/>
      <c r="AW1" s="70"/>
      <c r="AX1" s="71"/>
    </row>
    <row r="2" spans="1:50" x14ac:dyDescent="0.25">
      <c r="A2" s="75"/>
      <c r="B2" s="75"/>
      <c r="C2" s="72"/>
      <c r="D2" s="73"/>
      <c r="E2" s="73"/>
      <c r="F2" s="73"/>
      <c r="G2" s="73"/>
      <c r="H2" s="73"/>
      <c r="I2" s="73"/>
      <c r="J2" s="73"/>
      <c r="K2" s="73"/>
      <c r="L2" s="73"/>
      <c r="M2" s="73"/>
      <c r="N2" s="74"/>
      <c r="O2" s="72"/>
      <c r="P2" s="73"/>
      <c r="Q2" s="73"/>
      <c r="R2" s="73"/>
      <c r="S2" s="73"/>
      <c r="T2" s="73"/>
      <c r="U2" s="73"/>
      <c r="V2" s="73"/>
      <c r="W2" s="73"/>
      <c r="X2" s="73"/>
      <c r="Y2" s="73"/>
      <c r="Z2" s="74"/>
      <c r="AA2" s="72"/>
      <c r="AB2" s="73"/>
      <c r="AC2" s="73"/>
      <c r="AD2" s="73"/>
      <c r="AE2" s="73"/>
      <c r="AF2" s="73"/>
      <c r="AG2" s="73"/>
      <c r="AH2" s="73"/>
      <c r="AI2" s="73"/>
      <c r="AJ2" s="73"/>
      <c r="AK2" s="73"/>
      <c r="AL2" s="74"/>
      <c r="AM2" s="72"/>
      <c r="AN2" s="73"/>
      <c r="AO2" s="73"/>
      <c r="AP2" s="73"/>
      <c r="AQ2" s="73"/>
      <c r="AR2" s="73"/>
      <c r="AS2" s="73"/>
      <c r="AT2" s="73"/>
      <c r="AU2" s="73"/>
      <c r="AV2" s="73"/>
      <c r="AW2" s="73"/>
      <c r="AX2" s="74"/>
    </row>
    <row r="3" spans="1:50" x14ac:dyDescent="0.25">
      <c r="A3" s="75"/>
      <c r="B3" s="75"/>
      <c r="C3" s="14">
        <v>1</v>
      </c>
      <c r="D3" s="14">
        <v>2</v>
      </c>
      <c r="E3" s="14">
        <v>3</v>
      </c>
      <c r="F3" s="14">
        <v>4</v>
      </c>
      <c r="G3" s="14">
        <v>5</v>
      </c>
      <c r="H3" s="14">
        <v>6</v>
      </c>
      <c r="I3" s="14">
        <v>7</v>
      </c>
      <c r="J3" s="14">
        <v>8</v>
      </c>
      <c r="K3" s="14">
        <v>9</v>
      </c>
      <c r="L3" s="14">
        <v>10</v>
      </c>
      <c r="M3" s="14">
        <v>11</v>
      </c>
      <c r="N3" s="14">
        <v>12</v>
      </c>
      <c r="O3" s="14">
        <v>1</v>
      </c>
      <c r="P3" s="14">
        <v>2</v>
      </c>
      <c r="Q3" s="14">
        <v>3</v>
      </c>
      <c r="R3" s="14">
        <v>4</v>
      </c>
      <c r="S3" s="14">
        <v>5</v>
      </c>
      <c r="T3" s="14">
        <v>6</v>
      </c>
      <c r="U3" s="14">
        <v>7</v>
      </c>
      <c r="V3" s="14">
        <v>8</v>
      </c>
      <c r="W3" s="14">
        <v>9</v>
      </c>
      <c r="X3" s="14">
        <v>10</v>
      </c>
      <c r="Y3" s="14">
        <v>11</v>
      </c>
      <c r="Z3" s="14">
        <v>12</v>
      </c>
      <c r="AA3" s="14">
        <v>1</v>
      </c>
      <c r="AB3" s="14">
        <v>2</v>
      </c>
      <c r="AC3" s="14">
        <v>3</v>
      </c>
      <c r="AD3" s="14">
        <v>4</v>
      </c>
      <c r="AE3" s="14">
        <v>5</v>
      </c>
      <c r="AF3" s="14">
        <v>6</v>
      </c>
      <c r="AG3" s="14">
        <v>7</v>
      </c>
      <c r="AH3" s="14">
        <v>8</v>
      </c>
      <c r="AI3" s="14">
        <v>9</v>
      </c>
      <c r="AJ3" s="14">
        <v>10</v>
      </c>
      <c r="AK3" s="14">
        <v>11</v>
      </c>
      <c r="AL3" s="14">
        <v>12</v>
      </c>
      <c r="AM3" s="14">
        <v>1</v>
      </c>
      <c r="AN3" s="14">
        <v>2</v>
      </c>
      <c r="AO3" s="14">
        <v>3</v>
      </c>
      <c r="AP3" s="14">
        <v>4</v>
      </c>
      <c r="AQ3" s="14">
        <v>5</v>
      </c>
      <c r="AR3" s="14">
        <v>6</v>
      </c>
      <c r="AS3" s="14">
        <v>7</v>
      </c>
      <c r="AT3" s="14">
        <v>8</v>
      </c>
      <c r="AU3" s="14">
        <v>9</v>
      </c>
      <c r="AV3" s="14">
        <v>10</v>
      </c>
      <c r="AW3" s="14">
        <v>11</v>
      </c>
      <c r="AX3" s="14">
        <v>12</v>
      </c>
    </row>
    <row r="4" spans="1:50" x14ac:dyDescent="0.25">
      <c r="A4" s="15" t="s">
        <v>93</v>
      </c>
      <c r="B4" s="16" t="s">
        <v>14</v>
      </c>
      <c r="C4" s="13">
        <v>3015</v>
      </c>
      <c r="D4" s="13">
        <v>3024</v>
      </c>
      <c r="E4" s="13">
        <v>3045</v>
      </c>
      <c r="F4" s="13">
        <v>3019</v>
      </c>
      <c r="G4" s="13">
        <v>3028</v>
      </c>
      <c r="H4" s="13">
        <v>3029</v>
      </c>
      <c r="I4" s="13">
        <v>3028</v>
      </c>
      <c r="J4" s="13">
        <v>3056</v>
      </c>
      <c r="K4" s="13">
        <v>3037</v>
      </c>
      <c r="L4" s="13">
        <v>3020</v>
      </c>
      <c r="M4" s="13">
        <v>2989</v>
      </c>
      <c r="N4" s="13">
        <v>3015</v>
      </c>
      <c r="O4" s="13">
        <v>3003</v>
      </c>
      <c r="P4" s="13">
        <v>3004</v>
      </c>
      <c r="Q4" s="13">
        <v>3014</v>
      </c>
      <c r="R4" s="13">
        <v>3023</v>
      </c>
      <c r="S4" s="13">
        <v>3018</v>
      </c>
      <c r="T4" s="13">
        <v>3032</v>
      </c>
      <c r="U4" s="13">
        <v>3041</v>
      </c>
      <c r="V4" s="13">
        <v>3069</v>
      </c>
      <c r="W4" s="13">
        <v>3050</v>
      </c>
      <c r="X4" s="13">
        <v>3021</v>
      </c>
      <c r="Y4" s="13">
        <v>3035</v>
      </c>
      <c r="Z4" s="13">
        <v>3030</v>
      </c>
      <c r="AA4" s="13">
        <v>2954</v>
      </c>
      <c r="AB4" s="13">
        <v>2984</v>
      </c>
      <c r="AC4" s="13">
        <v>3016</v>
      </c>
      <c r="AD4" s="13">
        <v>2999</v>
      </c>
      <c r="AE4" s="13">
        <v>2982</v>
      </c>
      <c r="AF4" s="13">
        <v>3015</v>
      </c>
      <c r="AG4" s="13">
        <v>3015</v>
      </c>
      <c r="AH4" s="13">
        <v>3024</v>
      </c>
      <c r="AI4" s="13">
        <v>3022</v>
      </c>
      <c r="AJ4" s="13">
        <v>3017</v>
      </c>
      <c r="AK4" s="13">
        <v>3026</v>
      </c>
      <c r="AL4" s="13">
        <v>3045</v>
      </c>
      <c r="AM4" s="13">
        <v>3003</v>
      </c>
      <c r="AN4" s="13">
        <v>3031</v>
      </c>
      <c r="AO4" s="13">
        <v>3048</v>
      </c>
      <c r="AP4" s="13">
        <v>3028</v>
      </c>
      <c r="AQ4" s="13">
        <v>3034</v>
      </c>
      <c r="AR4" s="13">
        <v>3068</v>
      </c>
      <c r="AS4" s="13">
        <v>3052</v>
      </c>
      <c r="AT4" s="13">
        <v>3080</v>
      </c>
    </row>
    <row r="5" spans="1:50" x14ac:dyDescent="0.25">
      <c r="A5" s="15" t="s">
        <v>93</v>
      </c>
      <c r="B5" s="16" t="s">
        <v>19</v>
      </c>
      <c r="C5" s="13">
        <v>8792</v>
      </c>
      <c r="D5" s="13">
        <v>8799</v>
      </c>
      <c r="E5" s="13">
        <v>8839</v>
      </c>
      <c r="F5" s="13">
        <v>8841</v>
      </c>
      <c r="G5" s="13">
        <v>8852</v>
      </c>
      <c r="H5" s="13">
        <v>8896</v>
      </c>
      <c r="I5" s="13">
        <v>8926</v>
      </c>
      <c r="J5" s="13">
        <v>8974</v>
      </c>
      <c r="K5" s="13">
        <v>8912</v>
      </c>
      <c r="L5" s="13">
        <v>8822</v>
      </c>
      <c r="M5" s="13">
        <v>8796</v>
      </c>
      <c r="N5" s="13">
        <v>8856</v>
      </c>
      <c r="O5" s="13">
        <v>9001</v>
      </c>
      <c r="P5" s="13">
        <v>9034</v>
      </c>
      <c r="Q5" s="13">
        <v>9002</v>
      </c>
      <c r="R5" s="13">
        <v>9054</v>
      </c>
      <c r="S5" s="13">
        <v>9065</v>
      </c>
      <c r="T5" s="13">
        <v>9128</v>
      </c>
      <c r="U5" s="13">
        <v>9180</v>
      </c>
      <c r="V5" s="13">
        <v>9197</v>
      </c>
      <c r="W5" s="13">
        <v>9238</v>
      </c>
      <c r="X5" s="13">
        <v>9134</v>
      </c>
      <c r="Y5" s="13">
        <v>9117</v>
      </c>
      <c r="Z5" s="13">
        <v>9123</v>
      </c>
      <c r="AA5" s="13">
        <v>9039</v>
      </c>
      <c r="AB5" s="13">
        <v>9250</v>
      </c>
      <c r="AC5" s="13">
        <v>9232</v>
      </c>
      <c r="AD5" s="13">
        <v>9266</v>
      </c>
      <c r="AE5" s="13">
        <v>9272</v>
      </c>
      <c r="AF5" s="13">
        <v>9325</v>
      </c>
      <c r="AG5" s="13">
        <v>9367</v>
      </c>
      <c r="AH5" s="13">
        <v>9379</v>
      </c>
      <c r="AI5" s="13">
        <v>9359</v>
      </c>
      <c r="AJ5" s="13">
        <v>9334</v>
      </c>
      <c r="AK5" s="13">
        <v>9316</v>
      </c>
      <c r="AL5" s="13">
        <v>9360</v>
      </c>
      <c r="AM5" s="13">
        <v>9440</v>
      </c>
      <c r="AN5" s="13">
        <v>9495</v>
      </c>
      <c r="AO5" s="13">
        <v>9537</v>
      </c>
      <c r="AP5" s="13">
        <v>9573</v>
      </c>
      <c r="AQ5" s="13">
        <v>9593</v>
      </c>
      <c r="AR5" s="13">
        <v>9701</v>
      </c>
      <c r="AS5" s="13">
        <v>9748</v>
      </c>
      <c r="AT5" s="13">
        <v>9779</v>
      </c>
    </row>
    <row r="6" spans="1:50" x14ac:dyDescent="0.25">
      <c r="A6" s="15" t="s">
        <v>93</v>
      </c>
      <c r="B6" s="16" t="s">
        <v>22</v>
      </c>
      <c r="C6" s="13">
        <v>3720</v>
      </c>
      <c r="D6" s="13">
        <v>3726</v>
      </c>
      <c r="E6" s="13">
        <v>3734</v>
      </c>
      <c r="F6" s="13">
        <v>3735</v>
      </c>
      <c r="G6" s="13">
        <v>3742</v>
      </c>
      <c r="H6" s="13">
        <v>3864</v>
      </c>
      <c r="I6" s="13">
        <v>3765</v>
      </c>
      <c r="J6" s="13">
        <v>3753</v>
      </c>
      <c r="K6" s="13">
        <v>3725</v>
      </c>
      <c r="L6" s="13">
        <v>3724</v>
      </c>
      <c r="M6" s="13">
        <v>3703</v>
      </c>
      <c r="N6" s="13">
        <v>3725</v>
      </c>
      <c r="O6" s="13">
        <v>3826</v>
      </c>
      <c r="P6" s="13">
        <v>3810</v>
      </c>
      <c r="Q6" s="13">
        <v>3801</v>
      </c>
      <c r="R6" s="13">
        <v>3824</v>
      </c>
      <c r="S6" s="13">
        <v>3828</v>
      </c>
      <c r="T6" s="13">
        <v>3921</v>
      </c>
      <c r="U6" s="13">
        <v>3873</v>
      </c>
      <c r="V6" s="13">
        <v>3836</v>
      </c>
      <c r="W6" s="13">
        <v>3848</v>
      </c>
      <c r="X6" s="13">
        <v>3824</v>
      </c>
      <c r="Y6" s="13">
        <v>3836</v>
      </c>
      <c r="Z6" s="13">
        <v>3841</v>
      </c>
      <c r="AA6" s="13">
        <v>3894</v>
      </c>
      <c r="AB6" s="13">
        <v>3946</v>
      </c>
      <c r="AC6" s="13">
        <v>3953</v>
      </c>
      <c r="AD6" s="13">
        <v>3951</v>
      </c>
      <c r="AE6" s="13">
        <v>3974</v>
      </c>
      <c r="AF6" s="13">
        <v>4069</v>
      </c>
      <c r="AG6" s="13">
        <v>4012</v>
      </c>
      <c r="AH6" s="13">
        <v>3975</v>
      </c>
      <c r="AI6" s="13">
        <v>3977</v>
      </c>
      <c r="AJ6" s="13">
        <v>3977</v>
      </c>
      <c r="AK6" s="13">
        <v>3964</v>
      </c>
      <c r="AL6" s="13">
        <v>4005</v>
      </c>
      <c r="AM6" s="13">
        <v>4120</v>
      </c>
      <c r="AN6" s="13">
        <v>4125</v>
      </c>
      <c r="AO6" s="13">
        <v>4154</v>
      </c>
      <c r="AP6" s="13">
        <v>4178</v>
      </c>
      <c r="AQ6" s="13">
        <v>4178</v>
      </c>
      <c r="AR6" s="13">
        <v>4291</v>
      </c>
      <c r="AS6" s="13">
        <v>4209</v>
      </c>
      <c r="AT6" s="13">
        <v>4163</v>
      </c>
    </row>
    <row r="7" spans="1:50" x14ac:dyDescent="0.25">
      <c r="A7" s="15" t="s">
        <v>93</v>
      </c>
      <c r="B7" s="16" t="s">
        <v>31</v>
      </c>
      <c r="C7" s="13">
        <v>5187</v>
      </c>
      <c r="D7" s="13">
        <v>5157</v>
      </c>
      <c r="E7" s="13">
        <v>5155</v>
      </c>
      <c r="F7" s="13">
        <v>5163</v>
      </c>
      <c r="G7" s="13">
        <v>5168</v>
      </c>
      <c r="H7" s="13">
        <v>5192</v>
      </c>
      <c r="I7" s="13">
        <v>5204</v>
      </c>
      <c r="J7" s="13">
        <v>5252</v>
      </c>
      <c r="K7" s="13">
        <v>5178</v>
      </c>
      <c r="L7" s="13">
        <v>5151</v>
      </c>
      <c r="M7" s="13">
        <v>5133</v>
      </c>
      <c r="N7" s="13">
        <v>5165</v>
      </c>
      <c r="O7" s="13">
        <v>5140</v>
      </c>
      <c r="P7" s="13">
        <v>5131</v>
      </c>
      <c r="Q7" s="13">
        <v>5136</v>
      </c>
      <c r="R7" s="13">
        <v>5153</v>
      </c>
      <c r="S7" s="13">
        <v>5155</v>
      </c>
      <c r="T7" s="13">
        <v>5195</v>
      </c>
      <c r="U7" s="13">
        <v>5200</v>
      </c>
      <c r="V7" s="13">
        <v>5260</v>
      </c>
      <c r="W7" s="13">
        <v>5190</v>
      </c>
      <c r="X7" s="13">
        <v>5212</v>
      </c>
      <c r="Y7" s="13">
        <v>5167</v>
      </c>
      <c r="Z7" s="13">
        <v>5193</v>
      </c>
      <c r="AA7" s="13">
        <v>5178</v>
      </c>
      <c r="AB7" s="13">
        <v>5214</v>
      </c>
      <c r="AC7" s="13">
        <v>5207</v>
      </c>
      <c r="AD7" s="13">
        <v>5223</v>
      </c>
      <c r="AE7" s="13">
        <v>5234</v>
      </c>
      <c r="AF7" s="13">
        <v>5342</v>
      </c>
      <c r="AG7" s="13">
        <v>5360</v>
      </c>
      <c r="AH7" s="13">
        <v>5281</v>
      </c>
      <c r="AI7" s="13">
        <v>5290</v>
      </c>
      <c r="AJ7" s="13">
        <v>5272</v>
      </c>
      <c r="AK7" s="13">
        <v>5263</v>
      </c>
      <c r="AL7" s="13">
        <v>5279</v>
      </c>
      <c r="AM7" s="13">
        <v>5221</v>
      </c>
      <c r="AN7" s="13">
        <v>5247</v>
      </c>
      <c r="AO7" s="13">
        <v>5292</v>
      </c>
      <c r="AP7" s="13">
        <v>5293</v>
      </c>
      <c r="AQ7" s="13">
        <v>5283</v>
      </c>
      <c r="AR7" s="13">
        <v>5328</v>
      </c>
      <c r="AS7" s="13">
        <v>5362</v>
      </c>
      <c r="AT7" s="13">
        <v>5345</v>
      </c>
    </row>
    <row r="8" spans="1:50" x14ac:dyDescent="0.25">
      <c r="A8" s="15" t="s">
        <v>93</v>
      </c>
      <c r="B8" s="16" t="s">
        <v>33</v>
      </c>
      <c r="C8" s="13">
        <v>3265</v>
      </c>
      <c r="D8" s="13">
        <v>3266</v>
      </c>
      <c r="E8" s="13">
        <v>3264</v>
      </c>
      <c r="F8" s="13">
        <v>3261</v>
      </c>
      <c r="G8" s="13">
        <v>3266</v>
      </c>
      <c r="H8" s="13">
        <v>3309</v>
      </c>
      <c r="I8" s="13">
        <v>3280</v>
      </c>
      <c r="J8" s="13">
        <v>3310</v>
      </c>
      <c r="K8" s="13">
        <v>3293</v>
      </c>
      <c r="L8" s="13">
        <v>3282</v>
      </c>
      <c r="M8" s="13">
        <v>3293</v>
      </c>
      <c r="N8" s="13">
        <v>3301</v>
      </c>
      <c r="O8" s="13">
        <v>3500</v>
      </c>
      <c r="P8" s="13">
        <v>3527</v>
      </c>
      <c r="Q8" s="13">
        <v>3522</v>
      </c>
      <c r="R8" s="13">
        <v>3526</v>
      </c>
      <c r="S8" s="13">
        <v>3535</v>
      </c>
      <c r="T8" s="13">
        <v>3589</v>
      </c>
      <c r="U8" s="13">
        <v>3576</v>
      </c>
      <c r="V8" s="13">
        <v>3612</v>
      </c>
      <c r="W8" s="13">
        <v>3601</v>
      </c>
      <c r="X8" s="13">
        <v>3569</v>
      </c>
      <c r="Y8" s="13">
        <v>3558</v>
      </c>
      <c r="Z8" s="13">
        <v>3581</v>
      </c>
      <c r="AA8" s="13">
        <v>3669</v>
      </c>
      <c r="AB8" s="13">
        <v>3730</v>
      </c>
      <c r="AC8" s="13">
        <v>3718</v>
      </c>
      <c r="AD8" s="13">
        <v>3737</v>
      </c>
      <c r="AE8" s="13">
        <v>3743</v>
      </c>
      <c r="AF8" s="13">
        <v>3837</v>
      </c>
      <c r="AG8" s="13">
        <v>3827</v>
      </c>
      <c r="AH8" s="13">
        <v>3866</v>
      </c>
      <c r="AI8" s="13">
        <v>3813</v>
      </c>
      <c r="AJ8" s="13">
        <v>3742</v>
      </c>
      <c r="AK8" s="13">
        <v>3751</v>
      </c>
      <c r="AL8" s="13">
        <v>3774</v>
      </c>
      <c r="AM8" s="13">
        <v>3938</v>
      </c>
      <c r="AN8" s="13">
        <v>3970</v>
      </c>
      <c r="AO8" s="13">
        <v>3982</v>
      </c>
      <c r="AP8" s="13">
        <v>4015</v>
      </c>
      <c r="AQ8" s="13">
        <v>4025</v>
      </c>
      <c r="AR8" s="13">
        <v>4071</v>
      </c>
      <c r="AS8" s="13">
        <v>4088</v>
      </c>
      <c r="AT8" s="13">
        <v>4047</v>
      </c>
    </row>
    <row r="9" spans="1:50" x14ac:dyDescent="0.25">
      <c r="A9" s="15" t="s">
        <v>93</v>
      </c>
      <c r="B9" s="16" t="s">
        <v>36</v>
      </c>
      <c r="C9" s="13">
        <v>3690</v>
      </c>
      <c r="D9" s="13">
        <v>3734</v>
      </c>
      <c r="E9" s="13">
        <v>3709</v>
      </c>
      <c r="F9" s="13">
        <v>3727</v>
      </c>
      <c r="G9" s="13">
        <v>3742</v>
      </c>
      <c r="H9" s="13">
        <v>3767</v>
      </c>
      <c r="I9" s="13">
        <v>3747</v>
      </c>
      <c r="J9" s="13">
        <v>3752</v>
      </c>
      <c r="K9" s="13">
        <v>3791</v>
      </c>
      <c r="L9" s="13">
        <v>3774</v>
      </c>
      <c r="M9" s="13">
        <v>3752</v>
      </c>
      <c r="N9" s="13">
        <v>3812</v>
      </c>
      <c r="O9" s="13">
        <v>3775</v>
      </c>
      <c r="P9" s="13">
        <v>3797</v>
      </c>
      <c r="Q9" s="13">
        <v>3793</v>
      </c>
      <c r="R9" s="13">
        <v>3821</v>
      </c>
      <c r="S9" s="13">
        <v>3833</v>
      </c>
      <c r="T9" s="13">
        <v>3789</v>
      </c>
      <c r="U9" s="13">
        <v>3818</v>
      </c>
      <c r="V9" s="13">
        <v>3834</v>
      </c>
      <c r="W9" s="13">
        <v>3833</v>
      </c>
      <c r="X9" s="13">
        <v>3840</v>
      </c>
      <c r="Y9" s="13">
        <v>3833</v>
      </c>
      <c r="Z9" s="13">
        <v>3903</v>
      </c>
      <c r="AA9" s="13">
        <v>3724</v>
      </c>
      <c r="AB9" s="13">
        <v>3757</v>
      </c>
      <c r="AC9" s="13">
        <v>3764</v>
      </c>
      <c r="AD9" s="13">
        <v>3794</v>
      </c>
      <c r="AE9" s="13">
        <v>3791</v>
      </c>
      <c r="AF9" s="13">
        <v>3801</v>
      </c>
      <c r="AG9" s="13">
        <v>3818</v>
      </c>
      <c r="AH9" s="13">
        <v>3817</v>
      </c>
      <c r="AI9" s="13">
        <v>3801</v>
      </c>
      <c r="AJ9" s="13">
        <v>3799</v>
      </c>
      <c r="AK9" s="13">
        <v>3778</v>
      </c>
      <c r="AL9" s="13">
        <v>3842</v>
      </c>
      <c r="AM9" s="13">
        <v>3741</v>
      </c>
      <c r="AN9" s="13">
        <v>3776</v>
      </c>
      <c r="AO9" s="13">
        <v>3775</v>
      </c>
      <c r="AP9" s="13">
        <v>3806</v>
      </c>
      <c r="AQ9" s="13">
        <v>3830</v>
      </c>
      <c r="AR9" s="13">
        <v>3832</v>
      </c>
      <c r="AS9" s="13">
        <v>3880</v>
      </c>
      <c r="AT9" s="13">
        <v>3850</v>
      </c>
    </row>
    <row r="10" spans="1:50" x14ac:dyDescent="0.25">
      <c r="A10" s="15" t="s">
        <v>93</v>
      </c>
      <c r="B10" s="16" t="s">
        <v>37</v>
      </c>
      <c r="C10" s="13">
        <v>3050</v>
      </c>
      <c r="D10" s="13">
        <v>3072</v>
      </c>
      <c r="E10" s="13">
        <v>3040</v>
      </c>
      <c r="F10" s="13">
        <v>3031</v>
      </c>
      <c r="G10" s="13">
        <v>3027</v>
      </c>
      <c r="H10" s="13">
        <v>3063</v>
      </c>
      <c r="I10" s="13">
        <v>3074</v>
      </c>
      <c r="J10" s="13">
        <v>3064</v>
      </c>
      <c r="K10" s="13">
        <v>3084</v>
      </c>
      <c r="L10" s="13">
        <v>3031</v>
      </c>
      <c r="M10" s="13">
        <v>3031</v>
      </c>
      <c r="N10" s="13">
        <v>3068</v>
      </c>
      <c r="O10" s="13">
        <v>3000</v>
      </c>
      <c r="P10" s="13">
        <v>3011</v>
      </c>
      <c r="Q10" s="13">
        <v>2993</v>
      </c>
      <c r="R10" s="13">
        <v>3017</v>
      </c>
      <c r="S10" s="13">
        <v>3042</v>
      </c>
      <c r="T10" s="13">
        <v>3035</v>
      </c>
      <c r="U10" s="13">
        <v>3095</v>
      </c>
      <c r="V10" s="13">
        <v>3025</v>
      </c>
      <c r="W10" s="13">
        <v>3061</v>
      </c>
      <c r="X10" s="13">
        <v>3045</v>
      </c>
      <c r="Y10" s="13">
        <v>3009</v>
      </c>
      <c r="Z10" s="13">
        <v>3070</v>
      </c>
      <c r="AA10" s="13">
        <v>2937</v>
      </c>
      <c r="AB10" s="13">
        <v>2965</v>
      </c>
      <c r="AC10" s="13">
        <v>2955</v>
      </c>
      <c r="AD10" s="13">
        <v>2964</v>
      </c>
      <c r="AE10" s="13">
        <v>2971</v>
      </c>
      <c r="AF10" s="13">
        <v>2994</v>
      </c>
      <c r="AG10" s="13">
        <v>3030</v>
      </c>
      <c r="AH10" s="13">
        <v>3010</v>
      </c>
      <c r="AI10" s="13">
        <v>3028</v>
      </c>
      <c r="AJ10" s="13">
        <v>2997</v>
      </c>
      <c r="AK10" s="13">
        <v>2979</v>
      </c>
      <c r="AL10" s="13">
        <v>3063</v>
      </c>
      <c r="AM10" s="13">
        <v>2954</v>
      </c>
      <c r="AN10" s="13">
        <v>2953</v>
      </c>
      <c r="AO10" s="13">
        <v>2957</v>
      </c>
      <c r="AP10" s="13">
        <v>2968</v>
      </c>
      <c r="AQ10" s="13">
        <v>2989</v>
      </c>
      <c r="AR10" s="13">
        <v>3020</v>
      </c>
      <c r="AS10" s="13">
        <v>3031</v>
      </c>
      <c r="AT10" s="13">
        <v>2986</v>
      </c>
    </row>
    <row r="11" spans="1:50" x14ac:dyDescent="0.25">
      <c r="A11" s="15" t="s">
        <v>93</v>
      </c>
      <c r="B11" s="16" t="s">
        <v>38</v>
      </c>
      <c r="C11" s="13">
        <v>1007</v>
      </c>
      <c r="D11" s="13">
        <v>986</v>
      </c>
      <c r="E11" s="13">
        <v>1009</v>
      </c>
      <c r="F11" s="13">
        <v>980</v>
      </c>
      <c r="G11" s="13">
        <v>987</v>
      </c>
      <c r="H11" s="13">
        <v>1003</v>
      </c>
      <c r="I11" s="13">
        <v>1030</v>
      </c>
      <c r="J11" s="13">
        <v>1000</v>
      </c>
      <c r="K11" s="13">
        <v>1013</v>
      </c>
      <c r="L11" s="13">
        <v>1003</v>
      </c>
      <c r="M11" s="13">
        <v>1021</v>
      </c>
      <c r="N11" s="13">
        <v>1023</v>
      </c>
      <c r="O11" s="13">
        <v>993</v>
      </c>
      <c r="P11" s="13">
        <v>984</v>
      </c>
      <c r="Q11" s="13">
        <v>986</v>
      </c>
      <c r="R11" s="13">
        <v>993</v>
      </c>
      <c r="S11" s="13">
        <v>983</v>
      </c>
      <c r="T11" s="13">
        <v>985</v>
      </c>
      <c r="U11" s="13">
        <v>993</v>
      </c>
      <c r="V11" s="13">
        <v>957</v>
      </c>
      <c r="W11" s="13">
        <v>969</v>
      </c>
      <c r="X11" s="13">
        <v>985</v>
      </c>
      <c r="Y11" s="13">
        <v>970</v>
      </c>
      <c r="Z11" s="13">
        <v>976</v>
      </c>
      <c r="AA11" s="13">
        <v>966</v>
      </c>
      <c r="AB11" s="13">
        <v>953</v>
      </c>
      <c r="AC11" s="13">
        <v>952</v>
      </c>
      <c r="AD11" s="13">
        <v>969</v>
      </c>
      <c r="AE11" s="13">
        <v>972</v>
      </c>
      <c r="AF11" s="13">
        <v>978</v>
      </c>
      <c r="AG11" s="13">
        <v>991</v>
      </c>
      <c r="AH11" s="13">
        <v>981</v>
      </c>
      <c r="AI11" s="13">
        <v>978</v>
      </c>
      <c r="AJ11" s="13">
        <v>980</v>
      </c>
      <c r="AK11" s="13">
        <v>975</v>
      </c>
      <c r="AL11" s="13">
        <v>979</v>
      </c>
      <c r="AM11" s="13">
        <v>961</v>
      </c>
      <c r="AN11" s="13">
        <v>949</v>
      </c>
      <c r="AO11" s="13">
        <v>960</v>
      </c>
      <c r="AP11" s="13">
        <v>979</v>
      </c>
      <c r="AQ11" s="13">
        <v>965</v>
      </c>
      <c r="AR11" s="13">
        <v>963</v>
      </c>
      <c r="AS11" s="13">
        <v>980</v>
      </c>
      <c r="AT11" s="13">
        <v>985</v>
      </c>
    </row>
    <row r="12" spans="1:50" x14ac:dyDescent="0.25">
      <c r="A12" s="15" t="s">
        <v>93</v>
      </c>
      <c r="B12" s="16" t="s">
        <v>40</v>
      </c>
      <c r="C12" s="13">
        <v>6515</v>
      </c>
      <c r="D12" s="13">
        <v>6492</v>
      </c>
      <c r="E12" s="13">
        <v>6501</v>
      </c>
      <c r="F12" s="13">
        <v>6499</v>
      </c>
      <c r="G12" s="13">
        <v>6528</v>
      </c>
      <c r="H12" s="13">
        <v>6573</v>
      </c>
      <c r="I12" s="13">
        <v>6591</v>
      </c>
      <c r="J12" s="13">
        <v>6474</v>
      </c>
      <c r="K12" s="13">
        <v>6487</v>
      </c>
      <c r="L12" s="13">
        <v>6441</v>
      </c>
      <c r="M12" s="13">
        <v>6419</v>
      </c>
      <c r="N12" s="13">
        <v>6418</v>
      </c>
      <c r="O12" s="13">
        <v>6507</v>
      </c>
      <c r="P12" s="13">
        <v>6469</v>
      </c>
      <c r="Q12" s="13">
        <v>6471</v>
      </c>
      <c r="R12" s="13">
        <v>6513</v>
      </c>
      <c r="S12" s="13">
        <v>6531</v>
      </c>
      <c r="T12" s="13">
        <v>6561</v>
      </c>
      <c r="U12" s="13">
        <v>6674</v>
      </c>
      <c r="V12" s="13">
        <v>6560</v>
      </c>
      <c r="W12" s="13">
        <v>6576</v>
      </c>
      <c r="X12" s="13">
        <v>6518</v>
      </c>
      <c r="Y12" s="13">
        <v>6496</v>
      </c>
      <c r="Z12" s="13">
        <v>6537</v>
      </c>
      <c r="AA12" s="13">
        <v>6405</v>
      </c>
      <c r="AB12" s="13">
        <v>6460</v>
      </c>
      <c r="AC12" s="13">
        <v>6438</v>
      </c>
      <c r="AD12" s="13">
        <v>6535</v>
      </c>
      <c r="AE12" s="13">
        <v>6538</v>
      </c>
      <c r="AF12" s="13">
        <v>6591</v>
      </c>
      <c r="AG12" s="13">
        <v>6672</v>
      </c>
      <c r="AH12" s="13">
        <v>6577</v>
      </c>
      <c r="AI12" s="13">
        <v>6609</v>
      </c>
      <c r="AJ12" s="13">
        <v>6613</v>
      </c>
      <c r="AK12" s="13">
        <v>6556</v>
      </c>
      <c r="AL12" s="13">
        <v>6616</v>
      </c>
      <c r="AM12" s="13">
        <v>6635</v>
      </c>
      <c r="AN12" s="13">
        <v>6659</v>
      </c>
      <c r="AO12" s="13">
        <v>6659</v>
      </c>
      <c r="AP12" s="13">
        <v>6656</v>
      </c>
      <c r="AQ12" s="13">
        <v>6692</v>
      </c>
      <c r="AR12" s="13">
        <v>6768</v>
      </c>
      <c r="AS12" s="13">
        <v>6886</v>
      </c>
      <c r="AT12" s="13">
        <v>6719</v>
      </c>
    </row>
    <row r="13" spans="1:50" x14ac:dyDescent="0.25">
      <c r="A13" s="15" t="s">
        <v>93</v>
      </c>
      <c r="B13" s="16" t="s">
        <v>44</v>
      </c>
      <c r="C13" s="13">
        <v>7689</v>
      </c>
      <c r="D13" s="13">
        <v>7670</v>
      </c>
      <c r="E13" s="13">
        <v>7703</v>
      </c>
      <c r="F13" s="13">
        <v>7705</v>
      </c>
      <c r="G13" s="13">
        <v>7714</v>
      </c>
      <c r="H13" s="13">
        <v>7717</v>
      </c>
      <c r="I13" s="13">
        <v>7908</v>
      </c>
      <c r="J13" s="13">
        <v>7648</v>
      </c>
      <c r="K13" s="13">
        <v>7626</v>
      </c>
      <c r="L13" s="13">
        <v>7627</v>
      </c>
      <c r="M13" s="13">
        <v>7571</v>
      </c>
      <c r="N13" s="13">
        <v>7616</v>
      </c>
      <c r="O13" s="13">
        <v>7745</v>
      </c>
      <c r="P13" s="13">
        <v>7764</v>
      </c>
      <c r="Q13" s="13">
        <v>7734</v>
      </c>
      <c r="R13" s="13">
        <v>7747</v>
      </c>
      <c r="S13" s="13">
        <v>7745</v>
      </c>
      <c r="T13" s="13">
        <v>7913</v>
      </c>
      <c r="U13" s="13">
        <v>7791</v>
      </c>
      <c r="V13" s="13">
        <v>7698</v>
      </c>
      <c r="W13" s="13">
        <v>7708</v>
      </c>
      <c r="X13" s="13">
        <v>7731</v>
      </c>
      <c r="Y13" s="13">
        <v>7698</v>
      </c>
      <c r="Z13" s="13">
        <v>7714</v>
      </c>
      <c r="AA13" s="13">
        <v>7543</v>
      </c>
      <c r="AB13" s="13">
        <v>7570</v>
      </c>
      <c r="AC13" s="13">
        <v>7576</v>
      </c>
      <c r="AD13" s="13">
        <v>7636</v>
      </c>
      <c r="AE13" s="13">
        <v>7685</v>
      </c>
      <c r="AF13" s="13">
        <v>7780</v>
      </c>
      <c r="AG13" s="13">
        <v>7755</v>
      </c>
      <c r="AH13" s="13">
        <v>7630</v>
      </c>
      <c r="AI13" s="13">
        <v>7569</v>
      </c>
      <c r="AJ13" s="13">
        <v>7606</v>
      </c>
      <c r="AK13" s="13">
        <v>7623</v>
      </c>
      <c r="AL13" s="13">
        <v>7614</v>
      </c>
      <c r="AM13" s="13">
        <v>7607</v>
      </c>
      <c r="AN13" s="13">
        <v>7591</v>
      </c>
      <c r="AO13" s="13">
        <v>7614</v>
      </c>
      <c r="AP13" s="13">
        <v>7655</v>
      </c>
      <c r="AQ13" s="13">
        <v>7688</v>
      </c>
      <c r="AR13" s="13">
        <v>7834</v>
      </c>
      <c r="AS13" s="13">
        <v>7791</v>
      </c>
      <c r="AT13" s="13">
        <v>7683</v>
      </c>
    </row>
    <row r="14" spans="1:50" x14ac:dyDescent="0.25">
      <c r="A14" s="15" t="s">
        <v>93</v>
      </c>
      <c r="B14" s="16" t="s">
        <v>59</v>
      </c>
      <c r="C14" s="13">
        <v>2662</v>
      </c>
      <c r="D14" s="13">
        <v>2658</v>
      </c>
      <c r="E14" s="13">
        <v>2656</v>
      </c>
      <c r="F14" s="13">
        <v>2638</v>
      </c>
      <c r="G14" s="13">
        <v>2640</v>
      </c>
      <c r="H14" s="13">
        <v>2674</v>
      </c>
      <c r="I14" s="13">
        <v>2715</v>
      </c>
      <c r="J14" s="13">
        <v>2653</v>
      </c>
      <c r="K14" s="13">
        <v>2656</v>
      </c>
      <c r="L14" s="13">
        <v>2667</v>
      </c>
      <c r="M14" s="13">
        <v>2647</v>
      </c>
      <c r="N14" s="13">
        <v>2664</v>
      </c>
      <c r="O14" s="13">
        <v>2637</v>
      </c>
      <c r="P14" s="13">
        <v>2647</v>
      </c>
      <c r="Q14" s="13">
        <v>2652</v>
      </c>
      <c r="R14" s="13">
        <v>2669</v>
      </c>
      <c r="S14" s="13">
        <v>2681</v>
      </c>
      <c r="T14" s="13">
        <v>2687</v>
      </c>
      <c r="U14" s="13">
        <v>2704</v>
      </c>
      <c r="V14" s="13">
        <v>2714</v>
      </c>
      <c r="W14" s="13">
        <v>2679</v>
      </c>
      <c r="X14" s="13">
        <v>2678</v>
      </c>
      <c r="Y14" s="13">
        <v>2677</v>
      </c>
      <c r="Z14" s="13">
        <v>2691</v>
      </c>
      <c r="AA14" s="13">
        <v>2637</v>
      </c>
      <c r="AB14" s="13">
        <v>2659</v>
      </c>
      <c r="AC14" s="13">
        <v>2663</v>
      </c>
      <c r="AD14" s="13">
        <v>2672</v>
      </c>
      <c r="AE14" s="13">
        <v>2680</v>
      </c>
      <c r="AF14" s="13">
        <v>2720</v>
      </c>
      <c r="AG14" s="13">
        <v>2717</v>
      </c>
      <c r="AH14" s="13">
        <v>2701</v>
      </c>
      <c r="AI14" s="13">
        <v>2724</v>
      </c>
      <c r="AJ14" s="13">
        <v>2717</v>
      </c>
      <c r="AK14" s="13">
        <v>2711</v>
      </c>
      <c r="AL14" s="13">
        <v>2745</v>
      </c>
      <c r="AM14" s="13">
        <v>2710</v>
      </c>
      <c r="AN14" s="13">
        <v>2705</v>
      </c>
      <c r="AO14" s="13">
        <v>2719</v>
      </c>
      <c r="AP14" s="13">
        <v>2725</v>
      </c>
      <c r="AQ14" s="13">
        <v>2707</v>
      </c>
      <c r="AR14" s="13">
        <v>2781</v>
      </c>
      <c r="AS14" s="13">
        <v>2797</v>
      </c>
      <c r="AT14" s="13">
        <v>2741</v>
      </c>
    </row>
    <row r="15" spans="1:50" x14ac:dyDescent="0.25">
      <c r="A15" s="15" t="s">
        <v>93</v>
      </c>
      <c r="B15" s="16" t="s">
        <v>60</v>
      </c>
      <c r="C15" s="13">
        <v>11594</v>
      </c>
      <c r="D15" s="13">
        <v>11580</v>
      </c>
      <c r="E15" s="13">
        <v>11621</v>
      </c>
      <c r="F15" s="13">
        <v>11616</v>
      </c>
      <c r="G15" s="13">
        <v>11691</v>
      </c>
      <c r="H15" s="13">
        <v>11788</v>
      </c>
      <c r="I15" s="13">
        <v>11926</v>
      </c>
      <c r="J15" s="13">
        <v>11907</v>
      </c>
      <c r="K15" s="13">
        <v>11744</v>
      </c>
      <c r="L15" s="13">
        <v>11720</v>
      </c>
      <c r="M15" s="13">
        <v>11708</v>
      </c>
      <c r="N15" s="13">
        <v>11669</v>
      </c>
      <c r="O15" s="13">
        <v>11818</v>
      </c>
      <c r="P15" s="13">
        <v>11796</v>
      </c>
      <c r="Q15" s="13">
        <v>11796</v>
      </c>
      <c r="R15" s="13">
        <v>11835</v>
      </c>
      <c r="S15" s="13">
        <v>11877</v>
      </c>
      <c r="T15" s="13">
        <v>12000</v>
      </c>
      <c r="U15" s="13">
        <v>12174</v>
      </c>
      <c r="V15" s="13">
        <v>12121</v>
      </c>
      <c r="W15" s="13">
        <v>12007</v>
      </c>
      <c r="X15" s="13">
        <v>11960</v>
      </c>
      <c r="Y15" s="13">
        <v>11963</v>
      </c>
      <c r="Z15" s="13">
        <v>12000</v>
      </c>
      <c r="AA15" s="13">
        <v>11840</v>
      </c>
      <c r="AB15" s="13">
        <v>12044</v>
      </c>
      <c r="AC15" s="13">
        <v>12087</v>
      </c>
      <c r="AD15" s="13">
        <v>12103</v>
      </c>
      <c r="AE15" s="13">
        <v>12173</v>
      </c>
      <c r="AF15" s="13">
        <v>12335</v>
      </c>
      <c r="AG15" s="13">
        <v>12327</v>
      </c>
      <c r="AH15" s="13">
        <v>12458</v>
      </c>
      <c r="AI15" s="13">
        <v>12244</v>
      </c>
      <c r="AJ15" s="13">
        <v>12190</v>
      </c>
      <c r="AK15" s="13">
        <v>12177</v>
      </c>
      <c r="AL15" s="13">
        <v>12247</v>
      </c>
      <c r="AM15" s="13">
        <v>12308</v>
      </c>
      <c r="AN15" s="13">
        <v>12366</v>
      </c>
      <c r="AO15" s="13">
        <v>12386</v>
      </c>
      <c r="AP15" s="13">
        <v>12436</v>
      </c>
      <c r="AQ15" s="13">
        <v>12461</v>
      </c>
      <c r="AR15" s="13">
        <v>12735</v>
      </c>
      <c r="AS15" s="13">
        <v>12671</v>
      </c>
      <c r="AT15" s="13">
        <v>12764</v>
      </c>
    </row>
    <row r="16" spans="1:50" x14ac:dyDescent="0.25">
      <c r="A16" s="15" t="s">
        <v>93</v>
      </c>
      <c r="B16" s="16" t="s">
        <v>69</v>
      </c>
      <c r="C16" s="13">
        <v>5774</v>
      </c>
      <c r="D16" s="13">
        <v>5797</v>
      </c>
      <c r="E16" s="13">
        <v>5773</v>
      </c>
      <c r="F16" s="13">
        <v>5804</v>
      </c>
      <c r="G16" s="13">
        <v>5819</v>
      </c>
      <c r="H16" s="13">
        <v>5845</v>
      </c>
      <c r="I16" s="13">
        <v>5936</v>
      </c>
      <c r="J16" s="13">
        <v>5965</v>
      </c>
      <c r="K16" s="13">
        <v>5877</v>
      </c>
      <c r="L16" s="13">
        <v>5824</v>
      </c>
      <c r="M16" s="13">
        <v>5840</v>
      </c>
      <c r="N16" s="13">
        <v>5894</v>
      </c>
      <c r="O16" s="13">
        <v>5942</v>
      </c>
      <c r="P16" s="13">
        <v>5947</v>
      </c>
      <c r="Q16" s="13">
        <v>5945</v>
      </c>
      <c r="R16" s="13">
        <v>5967</v>
      </c>
      <c r="S16" s="13">
        <v>5981</v>
      </c>
      <c r="T16" s="13">
        <v>6049</v>
      </c>
      <c r="U16" s="13">
        <v>6103</v>
      </c>
      <c r="V16" s="13">
        <v>6126</v>
      </c>
      <c r="W16" s="13">
        <v>6052</v>
      </c>
      <c r="X16" s="13">
        <v>5995</v>
      </c>
      <c r="Y16" s="13">
        <v>5997</v>
      </c>
      <c r="Z16" s="13">
        <v>6026</v>
      </c>
      <c r="AA16" s="13">
        <v>5960</v>
      </c>
      <c r="AB16" s="13">
        <v>6067</v>
      </c>
      <c r="AC16" s="13">
        <v>6081</v>
      </c>
      <c r="AD16" s="13">
        <v>6105</v>
      </c>
      <c r="AE16" s="13">
        <v>6135</v>
      </c>
      <c r="AF16" s="13">
        <v>6192</v>
      </c>
      <c r="AG16" s="13">
        <v>6219</v>
      </c>
      <c r="AH16" s="13">
        <v>6220</v>
      </c>
      <c r="AI16" s="13">
        <v>6190</v>
      </c>
      <c r="AJ16" s="13">
        <v>6141</v>
      </c>
      <c r="AK16" s="13">
        <v>6079</v>
      </c>
      <c r="AL16" s="13">
        <v>6140</v>
      </c>
      <c r="AM16" s="13">
        <v>6175</v>
      </c>
      <c r="AN16" s="13">
        <v>6194</v>
      </c>
      <c r="AO16" s="13">
        <v>6214</v>
      </c>
      <c r="AP16" s="13">
        <v>6236</v>
      </c>
      <c r="AQ16" s="13">
        <v>6217</v>
      </c>
      <c r="AR16" s="13">
        <v>6353</v>
      </c>
      <c r="AS16" s="13">
        <v>6340</v>
      </c>
      <c r="AT16" s="13">
        <v>6312</v>
      </c>
    </row>
    <row r="17" spans="1:46" x14ac:dyDescent="0.25">
      <c r="A17" s="15" t="s">
        <v>93</v>
      </c>
      <c r="B17" s="16" t="s">
        <v>70</v>
      </c>
      <c r="C17" s="13">
        <v>12467</v>
      </c>
      <c r="D17" s="13">
        <v>12526</v>
      </c>
      <c r="E17" s="13">
        <v>12526</v>
      </c>
      <c r="F17" s="13">
        <v>12536</v>
      </c>
      <c r="G17" s="13">
        <v>12571</v>
      </c>
      <c r="H17" s="13">
        <v>12630</v>
      </c>
      <c r="I17" s="13">
        <v>12769</v>
      </c>
      <c r="J17" s="13">
        <v>12642</v>
      </c>
      <c r="K17" s="13">
        <v>12611</v>
      </c>
      <c r="L17" s="13">
        <v>12567</v>
      </c>
      <c r="M17" s="13">
        <v>12588</v>
      </c>
      <c r="N17" s="13">
        <v>12674</v>
      </c>
      <c r="O17" s="13">
        <v>12694</v>
      </c>
      <c r="P17" s="13">
        <v>12686</v>
      </c>
      <c r="Q17" s="13">
        <v>12663</v>
      </c>
      <c r="R17" s="13">
        <v>12693</v>
      </c>
      <c r="S17" s="13">
        <v>12710</v>
      </c>
      <c r="T17" s="13">
        <v>12798</v>
      </c>
      <c r="U17" s="13">
        <v>13040</v>
      </c>
      <c r="V17" s="13">
        <v>12862</v>
      </c>
      <c r="W17" s="13">
        <v>12817</v>
      </c>
      <c r="X17" s="13">
        <v>12806</v>
      </c>
      <c r="Y17" s="13">
        <v>12788</v>
      </c>
      <c r="Z17" s="13">
        <v>12900</v>
      </c>
      <c r="AA17" s="13">
        <v>12571</v>
      </c>
      <c r="AB17" s="13">
        <v>12760</v>
      </c>
      <c r="AC17" s="13">
        <v>12787</v>
      </c>
      <c r="AD17" s="13">
        <v>12829</v>
      </c>
      <c r="AE17" s="13">
        <v>12859</v>
      </c>
      <c r="AF17" s="13">
        <v>12946</v>
      </c>
      <c r="AG17" s="13">
        <v>13161</v>
      </c>
      <c r="AH17" s="13">
        <v>12949</v>
      </c>
      <c r="AI17" s="13">
        <v>12958</v>
      </c>
      <c r="AJ17" s="13">
        <v>12921</v>
      </c>
      <c r="AK17" s="13">
        <v>12901</v>
      </c>
      <c r="AL17" s="13">
        <v>13027</v>
      </c>
      <c r="AM17" s="13">
        <v>12894</v>
      </c>
      <c r="AN17" s="13">
        <v>12915</v>
      </c>
      <c r="AO17" s="13">
        <v>13018</v>
      </c>
      <c r="AP17" s="13">
        <v>13077</v>
      </c>
      <c r="AQ17" s="13">
        <v>13096</v>
      </c>
      <c r="AR17" s="13">
        <v>13200</v>
      </c>
      <c r="AS17" s="13">
        <v>13358</v>
      </c>
      <c r="AT17" s="13">
        <v>13227</v>
      </c>
    </row>
    <row r="18" spans="1:46" x14ac:dyDescent="0.25">
      <c r="A18" s="15" t="s">
        <v>93</v>
      </c>
      <c r="B18" s="16" t="s">
        <v>94</v>
      </c>
      <c r="C18" s="13">
        <v>224881</v>
      </c>
      <c r="D18" s="13">
        <v>224769</v>
      </c>
      <c r="E18" s="13">
        <v>225879</v>
      </c>
      <c r="F18" s="13">
        <v>225617</v>
      </c>
      <c r="G18" s="13">
        <v>226144</v>
      </c>
      <c r="H18" s="13">
        <v>227077</v>
      </c>
      <c r="I18" s="13">
        <v>226554</v>
      </c>
      <c r="J18" s="13">
        <v>225640</v>
      </c>
      <c r="K18" s="13">
        <v>224848</v>
      </c>
      <c r="L18" s="13">
        <v>224487</v>
      </c>
      <c r="M18" s="13">
        <v>224013</v>
      </c>
      <c r="N18" s="13">
        <v>224567</v>
      </c>
      <c r="O18" s="13">
        <v>224612</v>
      </c>
      <c r="P18" s="13">
        <v>224427</v>
      </c>
      <c r="Q18" s="13">
        <v>224445</v>
      </c>
      <c r="R18" s="13">
        <v>225249</v>
      </c>
      <c r="S18" s="13">
        <v>225330</v>
      </c>
      <c r="T18" s="13">
        <v>226163</v>
      </c>
      <c r="U18" s="13">
        <v>226339</v>
      </c>
      <c r="V18" s="13">
        <v>224977</v>
      </c>
      <c r="W18" s="13">
        <v>224734</v>
      </c>
      <c r="X18" s="13">
        <v>224746</v>
      </c>
      <c r="Y18" s="13">
        <v>224152</v>
      </c>
      <c r="Z18" s="13">
        <v>225164</v>
      </c>
      <c r="AA18" s="13">
        <v>221033</v>
      </c>
      <c r="AB18" s="13">
        <v>222832</v>
      </c>
      <c r="AC18" s="13">
        <v>223443</v>
      </c>
      <c r="AD18" s="13">
        <v>224119</v>
      </c>
      <c r="AE18" s="13">
        <v>224506</v>
      </c>
      <c r="AF18" s="13">
        <v>225448</v>
      </c>
      <c r="AG18" s="13">
        <v>225449</v>
      </c>
      <c r="AH18" s="13">
        <v>224692</v>
      </c>
      <c r="AI18" s="13">
        <v>224141</v>
      </c>
      <c r="AJ18" s="13">
        <v>224126</v>
      </c>
      <c r="AK18" s="13">
        <v>223339</v>
      </c>
      <c r="AL18" s="13">
        <v>224777</v>
      </c>
      <c r="AM18" s="13">
        <v>222975</v>
      </c>
      <c r="AN18" s="13">
        <v>223308</v>
      </c>
      <c r="AO18" s="13">
        <v>224285</v>
      </c>
      <c r="AP18" s="13">
        <v>225293</v>
      </c>
      <c r="AQ18" s="13">
        <v>225647</v>
      </c>
      <c r="AR18" s="13">
        <v>227400</v>
      </c>
      <c r="AS18" s="13">
        <v>227396</v>
      </c>
      <c r="AT18" s="13">
        <v>226191</v>
      </c>
    </row>
    <row r="19" spans="1:46" x14ac:dyDescent="0.25">
      <c r="A19" s="15" t="s">
        <v>93</v>
      </c>
      <c r="B19" s="16" t="s">
        <v>80</v>
      </c>
      <c r="C19" s="13">
        <v>10846</v>
      </c>
      <c r="D19" s="13">
        <v>10850</v>
      </c>
      <c r="E19" s="13">
        <v>10936</v>
      </c>
      <c r="F19" s="13">
        <v>10910</v>
      </c>
      <c r="G19" s="13">
        <v>10975</v>
      </c>
      <c r="H19" s="13">
        <v>11033</v>
      </c>
      <c r="I19" s="13">
        <v>11126</v>
      </c>
      <c r="J19" s="13">
        <v>11155</v>
      </c>
      <c r="K19" s="13">
        <v>11069</v>
      </c>
      <c r="L19" s="13">
        <v>10988</v>
      </c>
      <c r="M19" s="13">
        <v>10971</v>
      </c>
      <c r="N19" s="13">
        <v>10978</v>
      </c>
      <c r="O19" s="13">
        <v>11109</v>
      </c>
      <c r="P19" s="13">
        <v>11108</v>
      </c>
      <c r="Q19" s="13">
        <v>11086</v>
      </c>
      <c r="R19" s="13">
        <v>11093</v>
      </c>
      <c r="S19" s="13">
        <v>11153</v>
      </c>
      <c r="T19" s="13">
        <v>11258</v>
      </c>
      <c r="U19" s="13">
        <v>11409</v>
      </c>
      <c r="V19" s="13">
        <v>11292</v>
      </c>
      <c r="W19" s="13">
        <v>11241</v>
      </c>
      <c r="X19" s="13">
        <v>11169</v>
      </c>
      <c r="Y19" s="13">
        <v>11113</v>
      </c>
      <c r="Z19" s="13">
        <v>11142</v>
      </c>
      <c r="AA19" s="13">
        <v>10843</v>
      </c>
      <c r="AB19" s="13">
        <v>11069</v>
      </c>
      <c r="AC19" s="13">
        <v>11098</v>
      </c>
      <c r="AD19" s="13">
        <v>11100</v>
      </c>
      <c r="AE19" s="13">
        <v>11109</v>
      </c>
      <c r="AF19" s="13">
        <v>11286</v>
      </c>
      <c r="AG19" s="13">
        <v>11353</v>
      </c>
      <c r="AH19" s="13">
        <v>11272</v>
      </c>
      <c r="AI19" s="13">
        <v>11221</v>
      </c>
      <c r="AJ19" s="13">
        <v>11139</v>
      </c>
      <c r="AK19" s="13">
        <v>11081</v>
      </c>
      <c r="AL19" s="13">
        <v>11129</v>
      </c>
      <c r="AM19" s="13">
        <v>11150</v>
      </c>
      <c r="AN19" s="13">
        <v>11144</v>
      </c>
      <c r="AO19" s="13">
        <v>11189</v>
      </c>
      <c r="AP19" s="13">
        <v>11216</v>
      </c>
      <c r="AQ19" s="13">
        <v>11270</v>
      </c>
      <c r="AR19" s="13">
        <v>11540</v>
      </c>
      <c r="AS19" s="13">
        <v>11441</v>
      </c>
      <c r="AT19" s="13">
        <v>11407</v>
      </c>
    </row>
    <row r="20" spans="1:46" x14ac:dyDescent="0.25">
      <c r="A20" s="15" t="s">
        <v>95</v>
      </c>
      <c r="B20" s="16" t="s">
        <v>20</v>
      </c>
      <c r="C20" s="13">
        <v>4806</v>
      </c>
      <c r="D20" s="13">
        <v>4865</v>
      </c>
      <c r="E20" s="13">
        <v>4825</v>
      </c>
      <c r="F20" s="13">
        <v>4858</v>
      </c>
      <c r="G20" s="13">
        <v>4834</v>
      </c>
      <c r="H20" s="13">
        <v>4857</v>
      </c>
      <c r="I20" s="13">
        <v>4950</v>
      </c>
      <c r="J20" s="13">
        <v>4908</v>
      </c>
      <c r="K20" s="13">
        <v>4884</v>
      </c>
      <c r="L20" s="13">
        <v>4861</v>
      </c>
      <c r="M20" s="13">
        <v>4804</v>
      </c>
      <c r="N20" s="13">
        <v>4905</v>
      </c>
      <c r="O20" s="13">
        <v>4853</v>
      </c>
      <c r="P20" s="13">
        <v>4874</v>
      </c>
      <c r="Q20" s="13">
        <v>4851</v>
      </c>
      <c r="R20" s="13">
        <v>4891</v>
      </c>
      <c r="S20" s="13">
        <v>4901</v>
      </c>
      <c r="T20" s="13">
        <v>4897</v>
      </c>
      <c r="U20" s="13">
        <v>5048</v>
      </c>
      <c r="V20" s="13">
        <v>4953</v>
      </c>
      <c r="W20" s="13">
        <v>4957</v>
      </c>
      <c r="X20" s="13">
        <v>4864</v>
      </c>
      <c r="Y20" s="13">
        <v>4856</v>
      </c>
      <c r="Z20" s="13">
        <v>4944</v>
      </c>
      <c r="AA20" s="13">
        <v>4819</v>
      </c>
      <c r="AB20" s="13">
        <v>4846</v>
      </c>
      <c r="AC20" s="13">
        <v>4860</v>
      </c>
      <c r="AD20" s="13">
        <v>4861</v>
      </c>
      <c r="AE20" s="13">
        <v>4855</v>
      </c>
      <c r="AF20" s="13">
        <v>4891</v>
      </c>
      <c r="AG20" s="13">
        <v>4959</v>
      </c>
      <c r="AH20" s="13">
        <v>4993</v>
      </c>
      <c r="AI20" s="13">
        <v>4946</v>
      </c>
      <c r="AJ20" s="13">
        <v>4885</v>
      </c>
      <c r="AK20" s="13">
        <v>4852</v>
      </c>
      <c r="AL20" s="13">
        <v>4923</v>
      </c>
      <c r="AM20" s="13">
        <v>4898</v>
      </c>
      <c r="AN20" s="13">
        <v>4901</v>
      </c>
      <c r="AO20" s="13">
        <v>4904</v>
      </c>
      <c r="AP20" s="13">
        <v>4915</v>
      </c>
      <c r="AQ20" s="13">
        <v>4920</v>
      </c>
      <c r="AR20" s="13">
        <v>4993</v>
      </c>
      <c r="AS20" s="13">
        <v>5079</v>
      </c>
      <c r="AT20" s="13">
        <v>5038</v>
      </c>
    </row>
    <row r="21" spans="1:46" x14ac:dyDescent="0.25">
      <c r="A21" s="15" t="s">
        <v>96</v>
      </c>
      <c r="B21" s="16" t="s">
        <v>13</v>
      </c>
      <c r="C21" s="13">
        <v>1936</v>
      </c>
      <c r="D21" s="13">
        <v>1959</v>
      </c>
      <c r="E21" s="13">
        <v>1969</v>
      </c>
      <c r="F21" s="13">
        <v>1964</v>
      </c>
      <c r="G21" s="13">
        <v>2011</v>
      </c>
      <c r="H21" s="13">
        <v>1990</v>
      </c>
      <c r="I21" s="13">
        <v>2047</v>
      </c>
      <c r="J21" s="13">
        <v>2020</v>
      </c>
      <c r="K21" s="13">
        <v>1982</v>
      </c>
      <c r="L21" s="13">
        <v>1968</v>
      </c>
      <c r="M21" s="13">
        <v>1960</v>
      </c>
      <c r="N21" s="13">
        <v>1997</v>
      </c>
      <c r="O21" s="13">
        <v>1924</v>
      </c>
      <c r="P21" s="13">
        <v>1918</v>
      </c>
      <c r="Q21" s="13">
        <v>1911</v>
      </c>
      <c r="R21" s="13">
        <v>1921</v>
      </c>
      <c r="S21" s="13">
        <v>1938</v>
      </c>
      <c r="T21" s="13">
        <v>1937</v>
      </c>
      <c r="U21" s="13">
        <v>1999</v>
      </c>
      <c r="V21" s="13">
        <v>1955</v>
      </c>
      <c r="W21" s="13">
        <v>1955</v>
      </c>
      <c r="X21" s="13">
        <v>1937</v>
      </c>
      <c r="Y21" s="13">
        <v>1914</v>
      </c>
      <c r="Z21" s="13">
        <v>2005</v>
      </c>
      <c r="AA21" s="13">
        <v>1913</v>
      </c>
      <c r="AB21" s="13">
        <v>1907</v>
      </c>
      <c r="AC21" s="13">
        <v>1909</v>
      </c>
      <c r="AD21" s="13">
        <v>1922</v>
      </c>
      <c r="AE21" s="13">
        <v>1949</v>
      </c>
      <c r="AF21" s="13">
        <v>1945</v>
      </c>
      <c r="AG21" s="13">
        <v>1984</v>
      </c>
      <c r="AH21" s="13">
        <v>1939</v>
      </c>
      <c r="AI21" s="13">
        <v>1958</v>
      </c>
      <c r="AJ21" s="13">
        <v>1926</v>
      </c>
      <c r="AK21" s="13">
        <v>1912</v>
      </c>
      <c r="AL21" s="13">
        <v>1976</v>
      </c>
      <c r="AM21" s="13">
        <v>1923</v>
      </c>
      <c r="AN21" s="13">
        <v>1934</v>
      </c>
      <c r="AO21" s="13">
        <v>1937</v>
      </c>
      <c r="AP21" s="13">
        <v>1947</v>
      </c>
      <c r="AQ21" s="13">
        <v>1959</v>
      </c>
      <c r="AR21" s="13">
        <v>1986</v>
      </c>
      <c r="AS21" s="13">
        <v>2029</v>
      </c>
      <c r="AT21" s="13">
        <v>1954</v>
      </c>
    </row>
    <row r="22" spans="1:46" x14ac:dyDescent="0.25">
      <c r="A22" s="15" t="s">
        <v>96</v>
      </c>
      <c r="B22" s="16" t="s">
        <v>24</v>
      </c>
      <c r="C22" s="13">
        <v>7073</v>
      </c>
      <c r="D22" s="13">
        <v>7076</v>
      </c>
      <c r="E22" s="13">
        <v>7095</v>
      </c>
      <c r="F22" s="13">
        <v>7093</v>
      </c>
      <c r="G22" s="13">
        <v>7136</v>
      </c>
      <c r="H22" s="13">
        <v>7146</v>
      </c>
      <c r="I22" s="13">
        <v>7117</v>
      </c>
      <c r="J22" s="13">
        <v>7136</v>
      </c>
      <c r="K22" s="13">
        <v>7106</v>
      </c>
      <c r="L22" s="13">
        <v>7096</v>
      </c>
      <c r="M22" s="13">
        <v>7083</v>
      </c>
      <c r="N22" s="13">
        <v>7109</v>
      </c>
      <c r="O22" s="13">
        <v>7002</v>
      </c>
      <c r="P22" s="13">
        <v>6986</v>
      </c>
      <c r="Q22" s="13">
        <v>6985</v>
      </c>
      <c r="R22" s="13">
        <v>7008</v>
      </c>
      <c r="S22" s="13">
        <v>7024</v>
      </c>
      <c r="T22" s="13">
        <v>7026</v>
      </c>
      <c r="U22" s="13">
        <v>7057</v>
      </c>
      <c r="V22" s="13">
        <v>7023</v>
      </c>
      <c r="W22" s="13">
        <v>6993</v>
      </c>
      <c r="X22" s="13">
        <v>7002</v>
      </c>
      <c r="Y22" s="13">
        <v>6995</v>
      </c>
      <c r="Z22" s="13">
        <v>7052</v>
      </c>
      <c r="AA22" s="13">
        <v>6852</v>
      </c>
      <c r="AB22" s="13">
        <v>6889</v>
      </c>
      <c r="AC22" s="13">
        <v>6875</v>
      </c>
      <c r="AD22" s="13">
        <v>6865</v>
      </c>
      <c r="AE22" s="13">
        <v>6897</v>
      </c>
      <c r="AF22" s="13">
        <v>6921</v>
      </c>
      <c r="AG22" s="13">
        <v>6890</v>
      </c>
      <c r="AH22" s="13">
        <v>6885</v>
      </c>
      <c r="AI22" s="13">
        <v>6905</v>
      </c>
      <c r="AJ22" s="13">
        <v>6864</v>
      </c>
      <c r="AK22" s="13">
        <v>6870</v>
      </c>
      <c r="AL22" s="13">
        <v>6905</v>
      </c>
      <c r="AM22" s="13">
        <v>6608</v>
      </c>
      <c r="AN22" s="13">
        <v>6659</v>
      </c>
      <c r="AO22" s="13">
        <v>6678</v>
      </c>
      <c r="AP22" s="13">
        <v>6705</v>
      </c>
      <c r="AQ22" s="13">
        <v>6722</v>
      </c>
      <c r="AR22" s="13">
        <v>6760</v>
      </c>
      <c r="AS22" s="13">
        <v>6747</v>
      </c>
      <c r="AT22" s="13">
        <v>6721</v>
      </c>
    </row>
    <row r="23" spans="1:46" x14ac:dyDescent="0.25">
      <c r="A23" s="15" t="s">
        <v>96</v>
      </c>
      <c r="B23" s="16" t="s">
        <v>35</v>
      </c>
      <c r="C23" s="13">
        <v>13232</v>
      </c>
      <c r="D23" s="13">
        <v>13236</v>
      </c>
      <c r="E23" s="13">
        <v>13261</v>
      </c>
      <c r="F23" s="13">
        <v>13255</v>
      </c>
      <c r="G23" s="13">
        <v>13309</v>
      </c>
      <c r="H23" s="13">
        <v>13290</v>
      </c>
      <c r="I23" s="13">
        <v>13314</v>
      </c>
      <c r="J23" s="13">
        <v>13170</v>
      </c>
      <c r="K23" s="13">
        <v>13196</v>
      </c>
      <c r="L23" s="13">
        <v>13130</v>
      </c>
      <c r="M23" s="13">
        <v>13078</v>
      </c>
      <c r="N23" s="13">
        <v>13082</v>
      </c>
      <c r="O23" s="13">
        <v>12806</v>
      </c>
      <c r="P23" s="13">
        <v>12785</v>
      </c>
      <c r="Q23" s="13">
        <v>12807</v>
      </c>
      <c r="R23" s="13">
        <v>12775</v>
      </c>
      <c r="S23" s="13">
        <v>12818</v>
      </c>
      <c r="T23" s="13">
        <v>12830</v>
      </c>
      <c r="U23" s="13">
        <v>12831</v>
      </c>
      <c r="V23" s="13">
        <v>12776</v>
      </c>
      <c r="W23" s="13">
        <v>12702</v>
      </c>
      <c r="X23" s="13">
        <v>12795</v>
      </c>
      <c r="Y23" s="13">
        <v>12713</v>
      </c>
      <c r="Z23" s="13">
        <v>12695</v>
      </c>
      <c r="AA23" s="13">
        <v>12323</v>
      </c>
      <c r="AB23" s="13">
        <v>12366</v>
      </c>
      <c r="AC23" s="13">
        <v>12431</v>
      </c>
      <c r="AD23" s="13">
        <v>12424</v>
      </c>
      <c r="AE23" s="13">
        <v>12468</v>
      </c>
      <c r="AF23" s="13">
        <v>12561</v>
      </c>
      <c r="AG23" s="13">
        <v>12492</v>
      </c>
      <c r="AH23" s="13">
        <v>12463</v>
      </c>
      <c r="AI23" s="13">
        <v>12408</v>
      </c>
      <c r="AJ23" s="13">
        <v>12435</v>
      </c>
      <c r="AK23" s="13">
        <v>12406</v>
      </c>
      <c r="AL23" s="13">
        <v>12367</v>
      </c>
      <c r="AM23" s="13">
        <v>12082</v>
      </c>
      <c r="AN23" s="13">
        <v>12116</v>
      </c>
      <c r="AO23" s="13">
        <v>12163</v>
      </c>
      <c r="AP23" s="13">
        <v>12259</v>
      </c>
      <c r="AQ23" s="13">
        <v>12270</v>
      </c>
      <c r="AR23" s="13">
        <v>12342</v>
      </c>
      <c r="AS23" s="13">
        <v>12292</v>
      </c>
      <c r="AT23" s="13">
        <v>12257</v>
      </c>
    </row>
    <row r="24" spans="1:46" x14ac:dyDescent="0.25">
      <c r="A24" s="15" t="s">
        <v>96</v>
      </c>
      <c r="B24" s="16" t="s">
        <v>43</v>
      </c>
      <c r="C24" s="13">
        <v>3260</v>
      </c>
      <c r="D24" s="13">
        <v>3258</v>
      </c>
      <c r="E24" s="13">
        <v>3262</v>
      </c>
      <c r="F24" s="13">
        <v>3249</v>
      </c>
      <c r="G24" s="13">
        <v>3259</v>
      </c>
      <c r="H24" s="13">
        <v>3250</v>
      </c>
      <c r="I24" s="13">
        <v>3258</v>
      </c>
      <c r="J24" s="13">
        <v>3245</v>
      </c>
      <c r="K24" s="13">
        <v>3269</v>
      </c>
      <c r="L24" s="13">
        <v>3263</v>
      </c>
      <c r="M24" s="13">
        <v>3228</v>
      </c>
      <c r="N24" s="13">
        <v>3296</v>
      </c>
      <c r="O24" s="13">
        <v>3213</v>
      </c>
      <c r="P24" s="13">
        <v>3203</v>
      </c>
      <c r="Q24" s="13">
        <v>3179</v>
      </c>
      <c r="R24" s="13">
        <v>3191</v>
      </c>
      <c r="S24" s="13">
        <v>3211</v>
      </c>
      <c r="T24" s="13">
        <v>3232</v>
      </c>
      <c r="U24" s="13">
        <v>3202</v>
      </c>
      <c r="V24" s="13">
        <v>3198</v>
      </c>
      <c r="W24" s="13">
        <v>3197</v>
      </c>
      <c r="X24" s="13">
        <v>3181</v>
      </c>
      <c r="Y24" s="13">
        <v>3160</v>
      </c>
      <c r="Z24" s="13">
        <v>3189</v>
      </c>
      <c r="AA24" s="13">
        <v>3086</v>
      </c>
      <c r="AB24" s="13">
        <v>3126</v>
      </c>
      <c r="AC24" s="13">
        <v>3130</v>
      </c>
      <c r="AD24" s="13">
        <v>3102</v>
      </c>
      <c r="AE24" s="13">
        <v>3128</v>
      </c>
      <c r="AF24" s="13">
        <v>3122</v>
      </c>
      <c r="AG24" s="13">
        <v>3118</v>
      </c>
      <c r="AH24" s="13">
        <v>3119</v>
      </c>
      <c r="AI24" s="13">
        <v>3147</v>
      </c>
      <c r="AJ24" s="13">
        <v>3122</v>
      </c>
      <c r="AK24" s="13">
        <v>3084</v>
      </c>
      <c r="AL24" s="13">
        <v>3114</v>
      </c>
      <c r="AM24" s="13">
        <v>3030</v>
      </c>
      <c r="AN24" s="13">
        <v>3074</v>
      </c>
      <c r="AO24" s="13">
        <v>3087</v>
      </c>
      <c r="AP24" s="13">
        <v>3078</v>
      </c>
      <c r="AQ24" s="13">
        <v>3071</v>
      </c>
      <c r="AR24" s="13">
        <v>3099</v>
      </c>
      <c r="AS24" s="13">
        <v>3146</v>
      </c>
      <c r="AT24" s="13">
        <v>3106</v>
      </c>
    </row>
    <row r="25" spans="1:46" x14ac:dyDescent="0.25">
      <c r="A25" s="15" t="s">
        <v>96</v>
      </c>
      <c r="B25" s="16" t="s">
        <v>49</v>
      </c>
      <c r="C25" s="13">
        <v>20033</v>
      </c>
      <c r="D25" s="13">
        <v>19991</v>
      </c>
      <c r="E25" s="13">
        <v>20017</v>
      </c>
      <c r="F25" s="13">
        <v>20027</v>
      </c>
      <c r="G25" s="13">
        <v>20140</v>
      </c>
      <c r="H25" s="13">
        <v>20139</v>
      </c>
      <c r="I25" s="13">
        <v>19674</v>
      </c>
      <c r="J25" s="13">
        <v>19943</v>
      </c>
      <c r="K25" s="13">
        <v>19985</v>
      </c>
      <c r="L25" s="13">
        <v>19953</v>
      </c>
      <c r="M25" s="13">
        <v>19887</v>
      </c>
      <c r="N25" s="13">
        <v>19827</v>
      </c>
      <c r="O25" s="13">
        <v>19424</v>
      </c>
      <c r="P25" s="13">
        <v>19298</v>
      </c>
      <c r="Q25" s="13">
        <v>19323</v>
      </c>
      <c r="R25" s="13">
        <v>19280</v>
      </c>
      <c r="S25" s="13">
        <v>19347</v>
      </c>
      <c r="T25" s="13">
        <v>19300</v>
      </c>
      <c r="U25" s="13">
        <v>19102</v>
      </c>
      <c r="V25" s="13">
        <v>19045</v>
      </c>
      <c r="W25" s="13">
        <v>19069</v>
      </c>
      <c r="X25" s="13">
        <v>19212</v>
      </c>
      <c r="Y25" s="13">
        <v>19088</v>
      </c>
      <c r="Z25" s="13">
        <v>19003</v>
      </c>
      <c r="AA25" s="13">
        <v>18526</v>
      </c>
      <c r="AB25" s="13">
        <v>18418</v>
      </c>
      <c r="AC25" s="13">
        <v>18399</v>
      </c>
      <c r="AD25" s="13">
        <v>18494</v>
      </c>
      <c r="AE25" s="13">
        <v>18642</v>
      </c>
      <c r="AF25" s="13">
        <v>18671</v>
      </c>
      <c r="AG25" s="13">
        <v>18385</v>
      </c>
      <c r="AH25" s="13">
        <v>18551</v>
      </c>
      <c r="AI25" s="13">
        <v>18520</v>
      </c>
      <c r="AJ25" s="13">
        <v>18554</v>
      </c>
      <c r="AK25" s="13">
        <v>18470</v>
      </c>
      <c r="AL25" s="13">
        <v>18432</v>
      </c>
      <c r="AM25" s="13">
        <v>17850</v>
      </c>
      <c r="AN25" s="13">
        <v>17798</v>
      </c>
      <c r="AO25" s="13">
        <v>17937</v>
      </c>
      <c r="AP25" s="13">
        <v>18000</v>
      </c>
      <c r="AQ25" s="13">
        <v>18111</v>
      </c>
      <c r="AR25" s="13">
        <v>18261</v>
      </c>
      <c r="AS25" s="13">
        <v>17996</v>
      </c>
      <c r="AT25" s="13">
        <v>18174</v>
      </c>
    </row>
    <row r="26" spans="1:46" x14ac:dyDescent="0.25">
      <c r="A26" s="15" t="s">
        <v>96</v>
      </c>
      <c r="B26" s="16" t="s">
        <v>50</v>
      </c>
      <c r="C26" s="13">
        <v>1876</v>
      </c>
      <c r="D26" s="13">
        <v>1858</v>
      </c>
      <c r="E26" s="13">
        <v>1882</v>
      </c>
      <c r="F26" s="13">
        <v>1882</v>
      </c>
      <c r="G26" s="13">
        <v>1877</v>
      </c>
      <c r="H26" s="13">
        <v>1880</v>
      </c>
      <c r="I26" s="13">
        <v>1882</v>
      </c>
      <c r="J26" s="13">
        <v>1876</v>
      </c>
      <c r="K26" s="13">
        <v>1884</v>
      </c>
      <c r="L26" s="13">
        <v>1871</v>
      </c>
      <c r="M26" s="13">
        <v>1863</v>
      </c>
      <c r="N26" s="13">
        <v>1875</v>
      </c>
      <c r="O26" s="13">
        <v>1859</v>
      </c>
      <c r="P26" s="13">
        <v>1845</v>
      </c>
      <c r="Q26" s="13">
        <v>1833</v>
      </c>
      <c r="R26" s="13">
        <v>1819</v>
      </c>
      <c r="S26" s="13">
        <v>1813</v>
      </c>
      <c r="T26" s="13">
        <v>1822</v>
      </c>
      <c r="U26" s="13">
        <v>1836</v>
      </c>
      <c r="V26" s="13">
        <v>1826</v>
      </c>
      <c r="W26" s="13">
        <v>1827</v>
      </c>
      <c r="X26" s="13">
        <v>1814</v>
      </c>
      <c r="Y26" s="13">
        <v>1783</v>
      </c>
      <c r="Z26" s="13">
        <v>1786</v>
      </c>
      <c r="AA26" s="13">
        <v>1758</v>
      </c>
      <c r="AB26" s="13">
        <v>1768</v>
      </c>
      <c r="AC26" s="13">
        <v>1751</v>
      </c>
      <c r="AD26" s="13">
        <v>1755</v>
      </c>
      <c r="AE26" s="13">
        <v>1768</v>
      </c>
      <c r="AF26" s="13">
        <v>1784</v>
      </c>
      <c r="AG26" s="13">
        <v>1791</v>
      </c>
      <c r="AH26" s="13">
        <v>1786</v>
      </c>
      <c r="AI26" s="13">
        <v>1783</v>
      </c>
      <c r="AJ26" s="13">
        <v>1767</v>
      </c>
      <c r="AK26" s="13">
        <v>1770</v>
      </c>
      <c r="AL26" s="13">
        <v>1792</v>
      </c>
      <c r="AM26" s="13">
        <v>1814</v>
      </c>
      <c r="AN26" s="13">
        <v>1824</v>
      </c>
      <c r="AO26" s="13">
        <v>1821</v>
      </c>
      <c r="AP26" s="13">
        <v>1844</v>
      </c>
      <c r="AQ26" s="13">
        <v>1833</v>
      </c>
      <c r="AR26" s="13">
        <v>1860</v>
      </c>
      <c r="AS26" s="13">
        <v>1838</v>
      </c>
      <c r="AT26" s="13">
        <v>1847</v>
      </c>
    </row>
    <row r="27" spans="1:46" x14ac:dyDescent="0.25">
      <c r="A27" s="15" t="s">
        <v>96</v>
      </c>
      <c r="B27" s="16" t="s">
        <v>72</v>
      </c>
      <c r="C27" s="13">
        <v>4827</v>
      </c>
      <c r="D27" s="13">
        <v>4802</v>
      </c>
      <c r="E27" s="13">
        <v>4813</v>
      </c>
      <c r="F27" s="13">
        <v>4806</v>
      </c>
      <c r="G27" s="13">
        <v>4800</v>
      </c>
      <c r="H27" s="13">
        <v>4847</v>
      </c>
      <c r="I27" s="13">
        <v>4841</v>
      </c>
      <c r="J27" s="13">
        <v>4762</v>
      </c>
      <c r="K27" s="13">
        <v>4770</v>
      </c>
      <c r="L27" s="13">
        <v>4749</v>
      </c>
      <c r="M27" s="13">
        <v>4752</v>
      </c>
      <c r="N27" s="13">
        <v>4750</v>
      </c>
      <c r="O27" s="13">
        <v>4616</v>
      </c>
      <c r="P27" s="13">
        <v>4573</v>
      </c>
      <c r="Q27" s="13">
        <v>4585</v>
      </c>
      <c r="R27" s="13">
        <v>4590</v>
      </c>
      <c r="S27" s="13">
        <v>4609</v>
      </c>
      <c r="T27" s="13">
        <v>4590</v>
      </c>
      <c r="U27" s="13">
        <v>4590</v>
      </c>
      <c r="V27" s="13">
        <v>4480</v>
      </c>
      <c r="W27" s="13">
        <v>4501</v>
      </c>
      <c r="X27" s="13">
        <v>4545</v>
      </c>
      <c r="Y27" s="13">
        <v>4516</v>
      </c>
      <c r="Z27" s="13">
        <v>4488</v>
      </c>
      <c r="AA27" s="13">
        <v>4370</v>
      </c>
      <c r="AB27" s="13">
        <v>4371</v>
      </c>
      <c r="AC27" s="13">
        <v>4341</v>
      </c>
      <c r="AD27" s="13">
        <v>4313</v>
      </c>
      <c r="AE27" s="13">
        <v>4323</v>
      </c>
      <c r="AF27" s="13">
        <v>4340</v>
      </c>
      <c r="AG27" s="13">
        <v>4294</v>
      </c>
      <c r="AH27" s="13">
        <v>4253</v>
      </c>
      <c r="AI27" s="13">
        <v>4275</v>
      </c>
      <c r="AJ27" s="13">
        <v>4287</v>
      </c>
      <c r="AK27" s="13">
        <v>4250</v>
      </c>
      <c r="AL27" s="13">
        <v>4284</v>
      </c>
      <c r="AM27" s="13">
        <v>4134</v>
      </c>
      <c r="AN27" s="13">
        <v>4103</v>
      </c>
      <c r="AO27" s="13">
        <v>4140</v>
      </c>
      <c r="AP27" s="13">
        <v>4147</v>
      </c>
      <c r="AQ27" s="13">
        <v>4132</v>
      </c>
      <c r="AR27" s="13">
        <v>4180</v>
      </c>
      <c r="AS27" s="13">
        <v>4140</v>
      </c>
      <c r="AT27" s="13">
        <v>4116</v>
      </c>
    </row>
    <row r="28" spans="1:46" x14ac:dyDescent="0.25">
      <c r="A28" s="15" t="s">
        <v>97</v>
      </c>
      <c r="B28" s="16" t="s">
        <v>23</v>
      </c>
      <c r="C28" s="13">
        <v>5723</v>
      </c>
      <c r="D28" s="13">
        <v>5697</v>
      </c>
      <c r="E28" s="13">
        <v>5716</v>
      </c>
      <c r="F28" s="13">
        <v>5745</v>
      </c>
      <c r="G28" s="13">
        <v>5785</v>
      </c>
      <c r="H28" s="13">
        <v>5822</v>
      </c>
      <c r="I28" s="13">
        <v>5789</v>
      </c>
      <c r="J28" s="13">
        <v>5826</v>
      </c>
      <c r="K28" s="13">
        <v>5819</v>
      </c>
      <c r="L28" s="13">
        <v>5828</v>
      </c>
      <c r="M28" s="13">
        <v>5749</v>
      </c>
      <c r="N28" s="13">
        <v>5881</v>
      </c>
      <c r="O28" s="13">
        <v>5645</v>
      </c>
      <c r="P28" s="13">
        <v>5633</v>
      </c>
      <c r="Q28" s="13">
        <v>5648</v>
      </c>
      <c r="R28" s="13">
        <v>5609</v>
      </c>
      <c r="S28" s="13">
        <v>5655</v>
      </c>
      <c r="T28" s="13">
        <v>5692</v>
      </c>
      <c r="U28" s="13">
        <v>5696</v>
      </c>
      <c r="V28" s="13">
        <v>5671</v>
      </c>
      <c r="W28" s="13">
        <v>5735</v>
      </c>
      <c r="X28" s="13">
        <v>5681</v>
      </c>
      <c r="Y28" s="13">
        <v>5655</v>
      </c>
      <c r="Z28" s="13">
        <v>5828</v>
      </c>
      <c r="AA28" s="13">
        <v>5513</v>
      </c>
      <c r="AB28" s="13">
        <v>5530</v>
      </c>
      <c r="AC28" s="13">
        <v>5526</v>
      </c>
      <c r="AD28" s="13">
        <v>5543</v>
      </c>
      <c r="AE28" s="13">
        <v>5610</v>
      </c>
      <c r="AF28" s="13">
        <v>5650</v>
      </c>
      <c r="AG28" s="13">
        <v>5627</v>
      </c>
      <c r="AH28" s="13">
        <v>5628</v>
      </c>
      <c r="AI28" s="13">
        <v>5633</v>
      </c>
      <c r="AJ28" s="13">
        <v>5634</v>
      </c>
      <c r="AK28" s="13">
        <v>5601</v>
      </c>
      <c r="AL28" s="13">
        <v>5757</v>
      </c>
      <c r="AM28" s="13">
        <v>5420</v>
      </c>
      <c r="AN28" s="13">
        <v>5475</v>
      </c>
      <c r="AO28" s="13">
        <v>5514</v>
      </c>
      <c r="AP28" s="13">
        <v>5535</v>
      </c>
      <c r="AQ28" s="13">
        <v>5540</v>
      </c>
      <c r="AR28" s="13">
        <v>5599</v>
      </c>
      <c r="AS28" s="13">
        <v>5579</v>
      </c>
      <c r="AT28" s="13">
        <v>5587</v>
      </c>
    </row>
    <row r="29" spans="1:46" x14ac:dyDescent="0.25">
      <c r="A29" s="15" t="s">
        <v>97</v>
      </c>
      <c r="B29" s="16" t="s">
        <v>47</v>
      </c>
      <c r="C29" s="13">
        <v>2043</v>
      </c>
      <c r="D29" s="13">
        <v>2065</v>
      </c>
      <c r="E29" s="13">
        <v>2077</v>
      </c>
      <c r="F29" s="13">
        <v>2076</v>
      </c>
      <c r="G29" s="13">
        <v>2126</v>
      </c>
      <c r="H29" s="13">
        <v>2100</v>
      </c>
      <c r="I29" s="13">
        <v>2120</v>
      </c>
      <c r="J29" s="13">
        <v>2115</v>
      </c>
      <c r="K29" s="13">
        <v>2115</v>
      </c>
      <c r="L29" s="13">
        <v>2114</v>
      </c>
      <c r="M29" s="13">
        <v>2090</v>
      </c>
      <c r="N29" s="13">
        <v>2131</v>
      </c>
      <c r="O29" s="13">
        <v>2045</v>
      </c>
      <c r="P29" s="13">
        <v>2021</v>
      </c>
      <c r="Q29" s="13">
        <v>2062</v>
      </c>
      <c r="R29" s="13">
        <v>2076</v>
      </c>
      <c r="S29" s="13">
        <v>2089</v>
      </c>
      <c r="T29" s="13">
        <v>2105</v>
      </c>
      <c r="U29" s="13">
        <v>2104</v>
      </c>
      <c r="V29" s="13">
        <v>2085</v>
      </c>
      <c r="W29" s="13">
        <v>2091</v>
      </c>
      <c r="X29" s="13">
        <v>2073</v>
      </c>
      <c r="Y29" s="13">
        <v>2050</v>
      </c>
      <c r="Z29" s="13">
        <v>2098</v>
      </c>
      <c r="AA29" s="13">
        <v>1995</v>
      </c>
      <c r="AB29" s="13">
        <v>2001</v>
      </c>
      <c r="AC29" s="13">
        <v>2021</v>
      </c>
      <c r="AD29" s="13">
        <v>2029</v>
      </c>
      <c r="AE29" s="13">
        <v>2046</v>
      </c>
      <c r="AF29" s="13">
        <v>2039</v>
      </c>
      <c r="AG29" s="13">
        <v>2043</v>
      </c>
      <c r="AH29" s="13">
        <v>2041</v>
      </c>
      <c r="AI29" s="13">
        <v>2050</v>
      </c>
      <c r="AJ29" s="13">
        <v>2079</v>
      </c>
      <c r="AK29" s="13">
        <v>2027</v>
      </c>
      <c r="AL29" s="13">
        <v>2097</v>
      </c>
      <c r="AM29" s="13">
        <v>2003</v>
      </c>
      <c r="AN29" s="13">
        <v>1976</v>
      </c>
      <c r="AO29" s="13">
        <v>2007</v>
      </c>
      <c r="AP29" s="13">
        <v>2019</v>
      </c>
      <c r="AQ29" s="13">
        <v>2019</v>
      </c>
      <c r="AR29" s="13">
        <v>2029</v>
      </c>
      <c r="AS29" s="13">
        <v>2023</v>
      </c>
      <c r="AT29" s="13">
        <v>2022</v>
      </c>
    </row>
    <row r="30" spans="1:46" x14ac:dyDescent="0.25">
      <c r="A30" s="15" t="s">
        <v>97</v>
      </c>
      <c r="B30" s="16" t="s">
        <v>56</v>
      </c>
      <c r="C30" s="13">
        <v>4107</v>
      </c>
      <c r="D30" s="13">
        <v>4128</v>
      </c>
      <c r="E30" s="13">
        <v>4159</v>
      </c>
      <c r="F30" s="13">
        <v>4152</v>
      </c>
      <c r="G30" s="13">
        <v>4186</v>
      </c>
      <c r="H30" s="13">
        <v>4177</v>
      </c>
      <c r="I30" s="13">
        <v>4207</v>
      </c>
      <c r="J30" s="13">
        <v>4245</v>
      </c>
      <c r="K30" s="13">
        <v>4240</v>
      </c>
      <c r="L30" s="13">
        <v>4236</v>
      </c>
      <c r="M30" s="13">
        <v>4177</v>
      </c>
      <c r="N30" s="13">
        <v>4288</v>
      </c>
      <c r="O30" s="13">
        <v>4084</v>
      </c>
      <c r="P30" s="13">
        <v>4072</v>
      </c>
      <c r="Q30" s="13">
        <v>4089</v>
      </c>
      <c r="R30" s="13">
        <v>4084</v>
      </c>
      <c r="S30" s="13">
        <v>4082</v>
      </c>
      <c r="T30" s="13">
        <v>4131</v>
      </c>
      <c r="U30" s="13">
        <v>4155</v>
      </c>
      <c r="V30" s="13">
        <v>4186</v>
      </c>
      <c r="W30" s="13">
        <v>4174</v>
      </c>
      <c r="X30" s="13">
        <v>4130</v>
      </c>
      <c r="Y30" s="13">
        <v>4093</v>
      </c>
      <c r="Z30" s="13">
        <v>4232</v>
      </c>
      <c r="AA30" s="13">
        <v>3931</v>
      </c>
      <c r="AB30" s="13">
        <v>3956</v>
      </c>
      <c r="AC30" s="13">
        <v>3988</v>
      </c>
      <c r="AD30" s="13">
        <v>3976</v>
      </c>
      <c r="AE30" s="13">
        <v>4031</v>
      </c>
      <c r="AF30" s="13">
        <v>4024</v>
      </c>
      <c r="AG30" s="13">
        <v>4007</v>
      </c>
      <c r="AH30" s="13">
        <v>4066</v>
      </c>
      <c r="AI30" s="13">
        <v>4066</v>
      </c>
      <c r="AJ30" s="13">
        <v>4055</v>
      </c>
      <c r="AK30" s="13">
        <v>4036</v>
      </c>
      <c r="AL30" s="13">
        <v>4180</v>
      </c>
      <c r="AM30" s="13">
        <v>3902</v>
      </c>
      <c r="AN30" s="13">
        <v>3896</v>
      </c>
      <c r="AO30" s="13">
        <v>3949</v>
      </c>
      <c r="AP30" s="13">
        <v>3951</v>
      </c>
      <c r="AQ30" s="13">
        <v>3967</v>
      </c>
      <c r="AR30" s="13">
        <v>3994</v>
      </c>
      <c r="AS30" s="13">
        <v>3990</v>
      </c>
      <c r="AT30" s="13">
        <v>3990</v>
      </c>
    </row>
    <row r="31" spans="1:46" x14ac:dyDescent="0.25">
      <c r="A31" s="15" t="s">
        <v>98</v>
      </c>
      <c r="B31" s="16" t="s">
        <v>25</v>
      </c>
      <c r="C31" s="13">
        <v>3828</v>
      </c>
      <c r="D31" s="13">
        <v>3849</v>
      </c>
      <c r="E31" s="13">
        <v>3856</v>
      </c>
      <c r="F31" s="13">
        <v>3819</v>
      </c>
      <c r="G31" s="13">
        <v>3847</v>
      </c>
      <c r="H31" s="13">
        <v>3946</v>
      </c>
      <c r="I31" s="13">
        <v>3863</v>
      </c>
      <c r="J31" s="13">
        <v>3942</v>
      </c>
      <c r="K31" s="13">
        <v>3898</v>
      </c>
      <c r="L31" s="13">
        <v>3884</v>
      </c>
      <c r="M31" s="13">
        <v>3841</v>
      </c>
      <c r="N31" s="13">
        <v>3985</v>
      </c>
      <c r="O31" s="13">
        <v>3762</v>
      </c>
      <c r="P31" s="13">
        <v>3764</v>
      </c>
      <c r="Q31" s="13">
        <v>3806</v>
      </c>
      <c r="R31" s="13">
        <v>3798</v>
      </c>
      <c r="S31" s="13">
        <v>3813</v>
      </c>
      <c r="T31" s="13">
        <v>3834</v>
      </c>
      <c r="U31" s="13">
        <v>3910</v>
      </c>
      <c r="V31" s="13">
        <v>3909</v>
      </c>
      <c r="W31" s="13">
        <v>3855</v>
      </c>
      <c r="X31" s="13">
        <v>3834</v>
      </c>
      <c r="Y31" s="13">
        <v>3822</v>
      </c>
      <c r="Z31" s="13">
        <v>3948</v>
      </c>
      <c r="AA31" s="13">
        <v>3678</v>
      </c>
      <c r="AB31" s="13">
        <v>3710</v>
      </c>
      <c r="AC31" s="13">
        <v>3734</v>
      </c>
      <c r="AD31" s="13">
        <v>3720</v>
      </c>
      <c r="AE31" s="13">
        <v>3754</v>
      </c>
      <c r="AF31" s="13">
        <v>3832</v>
      </c>
      <c r="AG31" s="13">
        <v>3817</v>
      </c>
      <c r="AH31" s="13">
        <v>3857</v>
      </c>
      <c r="AI31" s="13">
        <v>3813</v>
      </c>
      <c r="AJ31" s="13">
        <v>3795</v>
      </c>
      <c r="AK31" s="13">
        <v>3766</v>
      </c>
      <c r="AL31" s="13">
        <v>3915</v>
      </c>
      <c r="AM31" s="13">
        <v>3682</v>
      </c>
      <c r="AN31" s="13">
        <v>3698</v>
      </c>
      <c r="AO31" s="13">
        <v>3744</v>
      </c>
      <c r="AP31" s="13">
        <v>3747</v>
      </c>
      <c r="AQ31" s="13">
        <v>3744</v>
      </c>
      <c r="AR31" s="13">
        <v>3771</v>
      </c>
      <c r="AS31" s="13">
        <v>3811</v>
      </c>
      <c r="AT31" s="13">
        <v>3824</v>
      </c>
    </row>
    <row r="32" spans="1:46" x14ac:dyDescent="0.25">
      <c r="A32" s="15" t="s">
        <v>98</v>
      </c>
      <c r="B32" s="16" t="s">
        <v>0</v>
      </c>
      <c r="C32" s="13">
        <v>4747</v>
      </c>
      <c r="D32" s="13">
        <v>4777</v>
      </c>
      <c r="E32" s="13">
        <v>4805</v>
      </c>
      <c r="F32" s="13">
        <v>4799</v>
      </c>
      <c r="G32" s="13">
        <v>4812</v>
      </c>
      <c r="H32" s="13">
        <v>4812</v>
      </c>
      <c r="I32" s="13">
        <v>4807</v>
      </c>
      <c r="J32" s="13">
        <v>4868</v>
      </c>
      <c r="K32" s="13">
        <v>4778</v>
      </c>
      <c r="L32" s="13">
        <v>4778</v>
      </c>
      <c r="M32" s="13">
        <v>4717</v>
      </c>
      <c r="N32" s="13">
        <v>4845</v>
      </c>
      <c r="O32" s="13">
        <v>4679</v>
      </c>
      <c r="P32" s="13">
        <v>4698</v>
      </c>
      <c r="Q32" s="13">
        <v>4733</v>
      </c>
      <c r="R32" s="13">
        <v>4728</v>
      </c>
      <c r="S32" s="13">
        <v>4736</v>
      </c>
      <c r="T32" s="13">
        <v>4733</v>
      </c>
      <c r="U32" s="13">
        <v>4767</v>
      </c>
      <c r="V32" s="13">
        <v>4758</v>
      </c>
      <c r="W32" s="13">
        <v>4769</v>
      </c>
      <c r="X32" s="13">
        <v>4757</v>
      </c>
      <c r="Y32" s="13">
        <v>4725</v>
      </c>
      <c r="Z32" s="13">
        <v>4813</v>
      </c>
      <c r="AA32" s="13">
        <v>4610</v>
      </c>
      <c r="AB32" s="13">
        <v>4634</v>
      </c>
      <c r="AC32" s="13">
        <v>4654</v>
      </c>
      <c r="AD32" s="13">
        <v>4666</v>
      </c>
      <c r="AE32" s="13">
        <v>4675</v>
      </c>
      <c r="AF32" s="13">
        <v>4696</v>
      </c>
      <c r="AG32" s="13">
        <v>4665</v>
      </c>
      <c r="AH32" s="13">
        <v>4726</v>
      </c>
      <c r="AI32" s="13">
        <v>4695</v>
      </c>
      <c r="AJ32" s="13">
        <v>4679</v>
      </c>
      <c r="AK32" s="13">
        <v>4667</v>
      </c>
      <c r="AL32" s="13">
        <v>4780</v>
      </c>
      <c r="AM32" s="13">
        <v>4601</v>
      </c>
      <c r="AN32" s="13">
        <v>4632</v>
      </c>
      <c r="AO32" s="13">
        <v>4644</v>
      </c>
      <c r="AP32" s="13">
        <v>4660</v>
      </c>
      <c r="AQ32" s="13">
        <v>4683</v>
      </c>
      <c r="AR32" s="13">
        <v>4747</v>
      </c>
      <c r="AS32" s="13">
        <v>4671</v>
      </c>
      <c r="AT32" s="13">
        <v>4733</v>
      </c>
    </row>
    <row r="33" spans="1:46" x14ac:dyDescent="0.25">
      <c r="A33" s="15" t="s">
        <v>98</v>
      </c>
      <c r="B33" s="16" t="s">
        <v>78</v>
      </c>
      <c r="C33" s="13">
        <v>4679</v>
      </c>
      <c r="D33" s="13">
        <v>4676</v>
      </c>
      <c r="E33" s="13">
        <v>4706</v>
      </c>
      <c r="F33" s="13">
        <v>4705</v>
      </c>
      <c r="G33" s="13">
        <v>4753</v>
      </c>
      <c r="H33" s="13">
        <v>4775</v>
      </c>
      <c r="I33" s="13">
        <v>4699</v>
      </c>
      <c r="J33" s="13">
        <v>4752</v>
      </c>
      <c r="K33" s="13">
        <v>4743</v>
      </c>
      <c r="L33" s="13">
        <v>4724</v>
      </c>
      <c r="M33" s="13">
        <v>4661</v>
      </c>
      <c r="N33" s="13">
        <v>4839</v>
      </c>
      <c r="O33" s="13">
        <v>4646</v>
      </c>
      <c r="P33" s="13">
        <v>4643</v>
      </c>
      <c r="Q33" s="13">
        <v>4656</v>
      </c>
      <c r="R33" s="13">
        <v>4671</v>
      </c>
      <c r="S33" s="13">
        <v>4683</v>
      </c>
      <c r="T33" s="13">
        <v>4738</v>
      </c>
      <c r="U33" s="13">
        <v>4657</v>
      </c>
      <c r="V33" s="13">
        <v>4701</v>
      </c>
      <c r="W33" s="13">
        <v>4723</v>
      </c>
      <c r="X33" s="13">
        <v>4738</v>
      </c>
      <c r="Y33" s="13">
        <v>4658</v>
      </c>
      <c r="Z33" s="13">
        <v>4851</v>
      </c>
      <c r="AA33" s="13">
        <v>4524</v>
      </c>
      <c r="AB33" s="13">
        <v>4548</v>
      </c>
      <c r="AC33" s="13">
        <v>4572</v>
      </c>
      <c r="AD33" s="13">
        <v>4576</v>
      </c>
      <c r="AE33" s="13">
        <v>4641</v>
      </c>
      <c r="AF33" s="13">
        <v>4639</v>
      </c>
      <c r="AG33" s="13">
        <v>4604</v>
      </c>
      <c r="AH33" s="13">
        <v>4614</v>
      </c>
      <c r="AI33" s="13">
        <v>4629</v>
      </c>
      <c r="AJ33" s="13">
        <v>4632</v>
      </c>
      <c r="AK33" s="13">
        <v>4599</v>
      </c>
      <c r="AL33" s="13">
        <v>4776</v>
      </c>
      <c r="AM33" s="13">
        <v>4546</v>
      </c>
      <c r="AN33" s="13">
        <v>4534</v>
      </c>
      <c r="AO33" s="13">
        <v>4587</v>
      </c>
      <c r="AP33" s="13">
        <v>4560</v>
      </c>
      <c r="AQ33" s="13">
        <v>4603</v>
      </c>
      <c r="AR33" s="13">
        <v>4641</v>
      </c>
      <c r="AS33" s="13">
        <v>4628</v>
      </c>
      <c r="AT33" s="13">
        <v>4588</v>
      </c>
    </row>
    <row r="34" spans="1:46" x14ac:dyDescent="0.25">
      <c r="A34" s="15" t="s">
        <v>99</v>
      </c>
      <c r="B34" s="16" t="s">
        <v>17</v>
      </c>
      <c r="C34" s="13">
        <v>5702</v>
      </c>
      <c r="D34" s="13">
        <v>5736</v>
      </c>
      <c r="E34" s="13">
        <v>5717</v>
      </c>
      <c r="F34" s="13">
        <v>5707</v>
      </c>
      <c r="G34" s="13">
        <v>5826</v>
      </c>
      <c r="H34" s="13">
        <v>5921</v>
      </c>
      <c r="I34" s="13">
        <v>5873</v>
      </c>
      <c r="J34" s="13">
        <v>5950</v>
      </c>
      <c r="K34" s="13">
        <v>5848</v>
      </c>
      <c r="L34" s="13">
        <v>5750</v>
      </c>
      <c r="M34" s="13">
        <v>5749</v>
      </c>
      <c r="N34" s="13">
        <v>5780</v>
      </c>
      <c r="O34" s="13">
        <v>5706</v>
      </c>
      <c r="P34" s="13">
        <v>5675</v>
      </c>
      <c r="Q34" s="13">
        <v>5689</v>
      </c>
      <c r="R34" s="13">
        <v>5694</v>
      </c>
      <c r="S34" s="13">
        <v>5688</v>
      </c>
      <c r="T34" s="13">
        <v>5800</v>
      </c>
      <c r="U34" s="13">
        <v>5792</v>
      </c>
      <c r="V34" s="13">
        <v>5825</v>
      </c>
      <c r="W34" s="13">
        <v>5769</v>
      </c>
      <c r="X34" s="13">
        <v>5654</v>
      </c>
      <c r="Y34" s="13">
        <v>5633</v>
      </c>
      <c r="Z34" s="13">
        <v>5679</v>
      </c>
      <c r="AA34" s="13">
        <v>5541</v>
      </c>
      <c r="AB34" s="13">
        <v>5563</v>
      </c>
      <c r="AC34" s="13">
        <v>5580</v>
      </c>
      <c r="AD34" s="13">
        <v>5600</v>
      </c>
      <c r="AE34" s="13">
        <v>5656</v>
      </c>
      <c r="AF34" s="13">
        <v>5742</v>
      </c>
      <c r="AG34" s="13">
        <v>5723</v>
      </c>
      <c r="AH34" s="13">
        <v>5766</v>
      </c>
      <c r="AI34" s="13">
        <v>5683</v>
      </c>
      <c r="AJ34" s="13">
        <v>5596</v>
      </c>
      <c r="AK34" s="13">
        <v>5605</v>
      </c>
      <c r="AL34" s="13">
        <v>5674</v>
      </c>
      <c r="AM34" s="13">
        <v>5542</v>
      </c>
      <c r="AN34" s="13">
        <v>5587</v>
      </c>
      <c r="AO34" s="13">
        <v>5596</v>
      </c>
      <c r="AP34" s="13">
        <v>5630</v>
      </c>
      <c r="AQ34" s="13">
        <v>5600</v>
      </c>
      <c r="AR34" s="13">
        <v>5693</v>
      </c>
      <c r="AS34" s="13">
        <v>5720</v>
      </c>
      <c r="AT34" s="13">
        <v>5711</v>
      </c>
    </row>
    <row r="35" spans="1:46" x14ac:dyDescent="0.25">
      <c r="A35" s="15" t="s">
        <v>99</v>
      </c>
      <c r="B35" s="16" t="s">
        <v>41</v>
      </c>
      <c r="C35" s="13">
        <v>3109</v>
      </c>
      <c r="D35" s="13">
        <v>3151</v>
      </c>
      <c r="E35" s="13">
        <v>3136</v>
      </c>
      <c r="F35" s="13">
        <v>2948</v>
      </c>
      <c r="G35" s="13">
        <v>3149</v>
      </c>
      <c r="H35" s="13">
        <v>3207</v>
      </c>
      <c r="I35" s="13">
        <v>3217</v>
      </c>
      <c r="J35" s="13">
        <v>3199</v>
      </c>
      <c r="K35" s="13">
        <v>3191</v>
      </c>
      <c r="L35" s="13">
        <v>3167</v>
      </c>
      <c r="M35" s="13">
        <v>3179</v>
      </c>
      <c r="N35" s="13">
        <v>3248</v>
      </c>
      <c r="O35" s="13">
        <v>3103</v>
      </c>
      <c r="P35" s="13">
        <v>3085</v>
      </c>
      <c r="Q35" s="13">
        <v>3079</v>
      </c>
      <c r="R35" s="13">
        <v>3101</v>
      </c>
      <c r="S35" s="13">
        <v>3135</v>
      </c>
      <c r="T35" s="13">
        <v>3142</v>
      </c>
      <c r="U35" s="13">
        <v>3182</v>
      </c>
      <c r="V35" s="13">
        <v>3161</v>
      </c>
      <c r="W35" s="13">
        <v>3188</v>
      </c>
      <c r="X35" s="13">
        <v>3149</v>
      </c>
      <c r="Y35" s="13">
        <v>3117</v>
      </c>
      <c r="Z35" s="13">
        <v>3219</v>
      </c>
      <c r="AA35" s="13">
        <v>3064</v>
      </c>
      <c r="AB35" s="13">
        <v>3109</v>
      </c>
      <c r="AC35" s="13">
        <v>3102</v>
      </c>
      <c r="AD35" s="13">
        <v>3120</v>
      </c>
      <c r="AE35" s="13">
        <v>3108</v>
      </c>
      <c r="AF35" s="13">
        <v>3145</v>
      </c>
      <c r="AG35" s="13">
        <v>3153</v>
      </c>
      <c r="AH35" s="13">
        <v>3155</v>
      </c>
      <c r="AI35" s="13">
        <v>3151</v>
      </c>
      <c r="AJ35" s="13">
        <v>3148</v>
      </c>
      <c r="AK35" s="13">
        <v>3083</v>
      </c>
      <c r="AL35" s="13">
        <v>3222</v>
      </c>
      <c r="AM35" s="13">
        <v>3123</v>
      </c>
      <c r="AN35" s="13">
        <v>3129</v>
      </c>
      <c r="AO35" s="13">
        <v>3139</v>
      </c>
      <c r="AP35" s="13">
        <v>3138</v>
      </c>
      <c r="AQ35" s="13">
        <v>3137</v>
      </c>
      <c r="AR35" s="13">
        <v>3180</v>
      </c>
      <c r="AS35" s="13">
        <v>3210</v>
      </c>
      <c r="AT35" s="13">
        <v>3191</v>
      </c>
    </row>
    <row r="36" spans="1:46" x14ac:dyDescent="0.25">
      <c r="A36" s="15" t="s">
        <v>99</v>
      </c>
      <c r="B36" s="16" t="s">
        <v>85</v>
      </c>
      <c r="C36" s="13">
        <v>229</v>
      </c>
      <c r="D36" s="13">
        <v>225</v>
      </c>
      <c r="E36" s="13">
        <v>235</v>
      </c>
      <c r="F36" s="13">
        <v>229</v>
      </c>
      <c r="G36" s="13">
        <v>223</v>
      </c>
      <c r="H36" s="13">
        <v>228</v>
      </c>
      <c r="I36" s="13">
        <v>231</v>
      </c>
      <c r="J36" s="13">
        <v>220</v>
      </c>
      <c r="K36" s="13">
        <v>235</v>
      </c>
      <c r="L36" s="13">
        <v>232</v>
      </c>
      <c r="M36" s="13">
        <v>229</v>
      </c>
      <c r="N36" s="13">
        <v>238</v>
      </c>
      <c r="O36" s="13">
        <v>237</v>
      </c>
      <c r="P36" s="13">
        <v>235</v>
      </c>
      <c r="Q36" s="13">
        <v>239</v>
      </c>
      <c r="R36" s="13">
        <v>243</v>
      </c>
      <c r="S36" s="13">
        <v>237</v>
      </c>
      <c r="T36" s="13">
        <v>242</v>
      </c>
      <c r="U36" s="13">
        <v>249</v>
      </c>
      <c r="V36" s="13">
        <v>232</v>
      </c>
      <c r="W36" s="13">
        <v>236</v>
      </c>
      <c r="X36" s="13">
        <v>238</v>
      </c>
      <c r="Y36" s="13">
        <v>229</v>
      </c>
      <c r="Z36" s="13">
        <v>231</v>
      </c>
      <c r="AA36" s="13">
        <v>229</v>
      </c>
      <c r="AB36" s="13">
        <v>233</v>
      </c>
      <c r="AC36" s="13">
        <v>232</v>
      </c>
      <c r="AD36" s="13">
        <v>241</v>
      </c>
      <c r="AE36" s="13">
        <v>237</v>
      </c>
      <c r="AF36" s="13">
        <v>232</v>
      </c>
      <c r="AG36" s="13">
        <v>228</v>
      </c>
      <c r="AH36" s="13">
        <v>225</v>
      </c>
      <c r="AI36" s="13">
        <v>232</v>
      </c>
      <c r="AJ36" s="13">
        <v>233</v>
      </c>
      <c r="AK36" s="13">
        <v>232</v>
      </c>
      <c r="AL36" s="13">
        <v>236</v>
      </c>
      <c r="AM36" s="13">
        <v>235</v>
      </c>
      <c r="AN36" s="13">
        <v>237</v>
      </c>
      <c r="AO36" s="13">
        <v>240</v>
      </c>
      <c r="AP36" s="13">
        <v>241</v>
      </c>
      <c r="AQ36" s="13">
        <v>237</v>
      </c>
      <c r="AR36" s="13">
        <v>239</v>
      </c>
      <c r="AS36" s="13">
        <v>240</v>
      </c>
      <c r="AT36" s="13">
        <v>238</v>
      </c>
    </row>
    <row r="37" spans="1:46" x14ac:dyDescent="0.25">
      <c r="A37" s="15" t="s">
        <v>100</v>
      </c>
      <c r="B37" s="16" t="s">
        <v>18</v>
      </c>
      <c r="C37" s="13">
        <v>2053</v>
      </c>
      <c r="D37" s="13">
        <v>2048</v>
      </c>
      <c r="E37" s="13">
        <v>2056</v>
      </c>
      <c r="F37" s="13">
        <v>2035</v>
      </c>
      <c r="G37" s="13">
        <v>2056</v>
      </c>
      <c r="H37" s="13">
        <v>2076</v>
      </c>
      <c r="I37" s="13">
        <v>2066</v>
      </c>
      <c r="J37" s="13">
        <v>2102</v>
      </c>
      <c r="K37" s="13">
        <v>2072</v>
      </c>
      <c r="L37" s="13">
        <v>2045</v>
      </c>
      <c r="M37" s="13">
        <v>2045</v>
      </c>
      <c r="N37" s="13">
        <v>2110</v>
      </c>
      <c r="O37" s="13">
        <v>1897</v>
      </c>
      <c r="P37" s="13">
        <v>2020</v>
      </c>
      <c r="Q37" s="13">
        <v>2014</v>
      </c>
      <c r="R37" s="13">
        <v>2017</v>
      </c>
      <c r="S37" s="13">
        <v>2024</v>
      </c>
      <c r="T37" s="13">
        <v>2033</v>
      </c>
      <c r="U37" s="13">
        <v>2063</v>
      </c>
      <c r="V37" s="13">
        <v>2065</v>
      </c>
      <c r="W37" s="13">
        <v>2039</v>
      </c>
      <c r="X37" s="13">
        <v>2017</v>
      </c>
      <c r="Y37" s="13">
        <v>2012</v>
      </c>
      <c r="Z37" s="13">
        <v>2067</v>
      </c>
      <c r="AA37" s="13">
        <v>1938</v>
      </c>
      <c r="AB37" s="13">
        <v>1978</v>
      </c>
      <c r="AC37" s="13">
        <v>1990</v>
      </c>
      <c r="AD37" s="13">
        <v>1989</v>
      </c>
      <c r="AE37" s="13">
        <v>2010</v>
      </c>
      <c r="AF37" s="13">
        <v>2024</v>
      </c>
      <c r="AG37" s="13">
        <v>2009</v>
      </c>
      <c r="AH37" s="13">
        <v>2040</v>
      </c>
      <c r="AI37" s="13">
        <v>2038</v>
      </c>
      <c r="AJ37" s="13">
        <v>2017</v>
      </c>
      <c r="AK37" s="13">
        <v>1991</v>
      </c>
      <c r="AL37" s="13">
        <v>2059</v>
      </c>
      <c r="AM37" s="13">
        <v>1967</v>
      </c>
      <c r="AN37" s="13">
        <v>1972</v>
      </c>
      <c r="AO37" s="13">
        <v>1989</v>
      </c>
      <c r="AP37" s="13">
        <v>1992</v>
      </c>
      <c r="AQ37" s="13">
        <v>2001</v>
      </c>
      <c r="AR37" s="13">
        <v>2059</v>
      </c>
      <c r="AS37" s="13">
        <v>2041</v>
      </c>
      <c r="AT37" s="13">
        <v>2051</v>
      </c>
    </row>
    <row r="38" spans="1:46" x14ac:dyDescent="0.25">
      <c r="A38" s="15" t="s">
        <v>100</v>
      </c>
      <c r="B38" s="16" t="s">
        <v>26</v>
      </c>
      <c r="C38" s="13">
        <v>2296</v>
      </c>
      <c r="D38" s="13">
        <v>2297</v>
      </c>
      <c r="E38" s="13">
        <v>2286</v>
      </c>
      <c r="F38" s="13">
        <v>2272</v>
      </c>
      <c r="G38" s="13">
        <v>2289</v>
      </c>
      <c r="H38" s="13">
        <v>2283</v>
      </c>
      <c r="I38" s="13">
        <v>2258</v>
      </c>
      <c r="J38" s="13">
        <v>2328</v>
      </c>
      <c r="K38" s="13">
        <v>2303</v>
      </c>
      <c r="L38" s="13">
        <v>2293</v>
      </c>
      <c r="M38" s="13">
        <v>2304</v>
      </c>
      <c r="N38" s="13">
        <v>2331</v>
      </c>
      <c r="O38" s="13">
        <v>2209</v>
      </c>
      <c r="P38" s="13">
        <v>2234</v>
      </c>
      <c r="Q38" s="13">
        <v>2228</v>
      </c>
      <c r="R38" s="13">
        <v>2237</v>
      </c>
      <c r="S38" s="13">
        <v>2242</v>
      </c>
      <c r="T38" s="13">
        <v>2237</v>
      </c>
      <c r="U38" s="13">
        <v>2247</v>
      </c>
      <c r="V38" s="13">
        <v>2257</v>
      </c>
      <c r="W38" s="13">
        <v>2272</v>
      </c>
      <c r="X38" s="13">
        <v>2279</v>
      </c>
      <c r="Y38" s="13">
        <v>2257</v>
      </c>
      <c r="Z38" s="13">
        <v>2277</v>
      </c>
      <c r="AA38" s="13">
        <v>2174</v>
      </c>
      <c r="AB38" s="13">
        <v>2212</v>
      </c>
      <c r="AC38" s="13">
        <v>2213</v>
      </c>
      <c r="AD38" s="13">
        <v>2211</v>
      </c>
      <c r="AE38" s="13">
        <v>2253</v>
      </c>
      <c r="AF38" s="13">
        <v>2250</v>
      </c>
      <c r="AG38" s="13">
        <v>2254</v>
      </c>
      <c r="AH38" s="13">
        <v>2248</v>
      </c>
      <c r="AI38" s="13">
        <v>2264</v>
      </c>
      <c r="AJ38" s="13">
        <v>2256</v>
      </c>
      <c r="AK38" s="13">
        <v>2242</v>
      </c>
      <c r="AL38" s="13">
        <v>2287</v>
      </c>
      <c r="AM38" s="13">
        <v>2192</v>
      </c>
      <c r="AN38" s="13">
        <v>2186</v>
      </c>
      <c r="AO38" s="13">
        <v>2204</v>
      </c>
      <c r="AP38" s="13">
        <v>2209</v>
      </c>
      <c r="AQ38" s="13">
        <v>2221</v>
      </c>
      <c r="AR38" s="13">
        <v>2292</v>
      </c>
      <c r="AS38" s="13">
        <v>2215</v>
      </c>
      <c r="AT38" s="13">
        <v>2271</v>
      </c>
    </row>
    <row r="39" spans="1:46" x14ac:dyDescent="0.25">
      <c r="A39" s="15" t="s">
        <v>100</v>
      </c>
      <c r="B39" s="16" t="s">
        <v>61</v>
      </c>
      <c r="C39" s="13">
        <v>6899</v>
      </c>
      <c r="D39" s="13">
        <v>6912</v>
      </c>
      <c r="E39" s="13">
        <v>6930</v>
      </c>
      <c r="F39" s="13">
        <v>6938</v>
      </c>
      <c r="G39" s="13">
        <v>6936</v>
      </c>
      <c r="H39" s="13">
        <v>7010</v>
      </c>
      <c r="I39" s="13">
        <v>7065</v>
      </c>
      <c r="J39" s="13">
        <v>6965</v>
      </c>
      <c r="K39" s="13">
        <v>6990</v>
      </c>
      <c r="L39" s="13">
        <v>6942</v>
      </c>
      <c r="M39" s="13">
        <v>6925</v>
      </c>
      <c r="N39" s="13">
        <v>6981</v>
      </c>
      <c r="O39" s="13">
        <v>6860</v>
      </c>
      <c r="P39" s="13">
        <v>6847</v>
      </c>
      <c r="Q39" s="13">
        <v>6910</v>
      </c>
      <c r="R39" s="13">
        <v>6906</v>
      </c>
      <c r="S39" s="13">
        <v>6902</v>
      </c>
      <c r="T39" s="13">
        <v>6939</v>
      </c>
      <c r="U39" s="13">
        <v>6981</v>
      </c>
      <c r="V39" s="13">
        <v>6908</v>
      </c>
      <c r="W39" s="13">
        <v>6928</v>
      </c>
      <c r="X39" s="13">
        <v>6923</v>
      </c>
      <c r="Y39" s="13">
        <v>6899</v>
      </c>
      <c r="Z39" s="13">
        <v>6939</v>
      </c>
      <c r="AA39" s="13">
        <v>6745</v>
      </c>
      <c r="AB39" s="13">
        <v>6828</v>
      </c>
      <c r="AC39" s="13">
        <v>6843</v>
      </c>
      <c r="AD39" s="13">
        <v>6860</v>
      </c>
      <c r="AE39" s="13">
        <v>6869</v>
      </c>
      <c r="AF39" s="13">
        <v>6879</v>
      </c>
      <c r="AG39" s="13">
        <v>6933</v>
      </c>
      <c r="AH39" s="13">
        <v>6886</v>
      </c>
      <c r="AI39" s="13">
        <v>6901</v>
      </c>
      <c r="AJ39" s="13">
        <v>6898</v>
      </c>
      <c r="AK39" s="13">
        <v>6909</v>
      </c>
      <c r="AL39" s="13">
        <v>6931</v>
      </c>
      <c r="AM39" s="13">
        <v>6763</v>
      </c>
      <c r="AN39" s="13">
        <v>6798</v>
      </c>
      <c r="AO39" s="13">
        <v>6814</v>
      </c>
      <c r="AP39" s="13">
        <v>6844</v>
      </c>
      <c r="AQ39" s="13">
        <v>6853</v>
      </c>
      <c r="AR39" s="13">
        <v>6923</v>
      </c>
      <c r="AS39" s="13">
        <v>6911</v>
      </c>
      <c r="AT39" s="13">
        <v>6926</v>
      </c>
    </row>
    <row r="40" spans="1:46" x14ac:dyDescent="0.25">
      <c r="A40" s="15" t="s">
        <v>100</v>
      </c>
      <c r="B40" s="16" t="s">
        <v>62</v>
      </c>
      <c r="C40" s="13">
        <v>2624</v>
      </c>
      <c r="D40" s="13">
        <v>2633</v>
      </c>
      <c r="E40" s="13">
        <v>2643</v>
      </c>
      <c r="F40" s="13">
        <v>2624</v>
      </c>
      <c r="G40" s="13">
        <v>2631</v>
      </c>
      <c r="H40" s="13">
        <v>2657</v>
      </c>
      <c r="I40" s="13">
        <v>2671</v>
      </c>
      <c r="J40" s="13">
        <v>2656</v>
      </c>
      <c r="K40" s="13">
        <v>2652</v>
      </c>
      <c r="L40" s="13">
        <v>2622</v>
      </c>
      <c r="M40" s="13">
        <v>2601</v>
      </c>
      <c r="N40" s="13">
        <v>2679</v>
      </c>
      <c r="O40" s="13">
        <v>2598</v>
      </c>
      <c r="P40" s="13">
        <v>2621</v>
      </c>
      <c r="Q40" s="13">
        <v>2628</v>
      </c>
      <c r="R40" s="13">
        <v>2615</v>
      </c>
      <c r="S40" s="13">
        <v>2626</v>
      </c>
      <c r="T40" s="13">
        <v>2656</v>
      </c>
      <c r="U40" s="13">
        <v>2660</v>
      </c>
      <c r="V40" s="13">
        <v>2680</v>
      </c>
      <c r="W40" s="13">
        <v>2685</v>
      </c>
      <c r="X40" s="13">
        <v>2658</v>
      </c>
      <c r="Y40" s="13">
        <v>2657</v>
      </c>
      <c r="Z40" s="13">
        <v>2702</v>
      </c>
      <c r="AA40" s="13">
        <v>2598</v>
      </c>
      <c r="AB40" s="13">
        <v>2627</v>
      </c>
      <c r="AC40" s="13">
        <v>2626</v>
      </c>
      <c r="AD40" s="13">
        <v>2620</v>
      </c>
      <c r="AE40" s="13">
        <v>2660</v>
      </c>
      <c r="AF40" s="13">
        <v>2661</v>
      </c>
      <c r="AG40" s="13">
        <v>2684</v>
      </c>
      <c r="AH40" s="13">
        <v>2658</v>
      </c>
      <c r="AI40" s="13">
        <v>2683</v>
      </c>
      <c r="AJ40" s="13">
        <v>2635</v>
      </c>
      <c r="AK40" s="13">
        <v>2648</v>
      </c>
      <c r="AL40" s="13">
        <v>2684</v>
      </c>
      <c r="AM40" s="13">
        <v>2625</v>
      </c>
      <c r="AN40" s="13">
        <v>2642</v>
      </c>
      <c r="AO40" s="13">
        <v>2668</v>
      </c>
      <c r="AP40" s="13">
        <v>2667</v>
      </c>
      <c r="AQ40" s="13">
        <v>2664</v>
      </c>
      <c r="AR40" s="13">
        <v>2694</v>
      </c>
      <c r="AS40" s="13">
        <v>2712</v>
      </c>
      <c r="AT40" s="13">
        <v>2702</v>
      </c>
    </row>
    <row r="41" spans="1:46" x14ac:dyDescent="0.25">
      <c r="A41" s="15" t="s">
        <v>100</v>
      </c>
      <c r="B41" s="16" t="s">
        <v>73</v>
      </c>
      <c r="C41" s="13">
        <v>4555</v>
      </c>
      <c r="D41" s="13">
        <v>4524</v>
      </c>
      <c r="E41" s="13">
        <v>4540</v>
      </c>
      <c r="F41" s="13">
        <v>4575</v>
      </c>
      <c r="G41" s="13">
        <v>4603</v>
      </c>
      <c r="H41" s="13">
        <v>4697</v>
      </c>
      <c r="I41" s="13">
        <v>4569</v>
      </c>
      <c r="J41" s="13">
        <v>4602</v>
      </c>
      <c r="K41" s="13">
        <v>4582</v>
      </c>
      <c r="L41" s="13">
        <v>4543</v>
      </c>
      <c r="M41" s="13">
        <v>4529</v>
      </c>
      <c r="N41" s="13">
        <v>4575</v>
      </c>
      <c r="O41" s="13">
        <v>4502</v>
      </c>
      <c r="P41" s="13">
        <v>4506</v>
      </c>
      <c r="Q41" s="13">
        <v>4486</v>
      </c>
      <c r="R41" s="13">
        <v>4514</v>
      </c>
      <c r="S41" s="13">
        <v>4555</v>
      </c>
      <c r="T41" s="13">
        <v>4633</v>
      </c>
      <c r="U41" s="13">
        <v>4567</v>
      </c>
      <c r="V41" s="13">
        <v>4568</v>
      </c>
      <c r="W41" s="13">
        <v>4541</v>
      </c>
      <c r="X41" s="13">
        <v>4555</v>
      </c>
      <c r="Y41" s="13">
        <v>4550</v>
      </c>
      <c r="Z41" s="13">
        <v>4606</v>
      </c>
      <c r="AA41" s="13">
        <v>4394</v>
      </c>
      <c r="AB41" s="13">
        <v>4452</v>
      </c>
      <c r="AC41" s="13">
        <v>4476</v>
      </c>
      <c r="AD41" s="13">
        <v>4520</v>
      </c>
      <c r="AE41" s="13">
        <v>4500</v>
      </c>
      <c r="AF41" s="13">
        <v>4570</v>
      </c>
      <c r="AG41" s="13">
        <v>4474</v>
      </c>
      <c r="AH41" s="13">
        <v>4538</v>
      </c>
      <c r="AI41" s="13">
        <v>4500</v>
      </c>
      <c r="AJ41" s="13">
        <v>4525</v>
      </c>
      <c r="AK41" s="13">
        <v>4508</v>
      </c>
      <c r="AL41" s="13">
        <v>4518</v>
      </c>
      <c r="AM41" s="13">
        <v>4444</v>
      </c>
      <c r="AN41" s="13">
        <v>4433</v>
      </c>
      <c r="AO41" s="13">
        <v>4453</v>
      </c>
      <c r="AP41" s="13">
        <v>4504</v>
      </c>
      <c r="AQ41" s="13">
        <v>4515</v>
      </c>
      <c r="AR41" s="13">
        <v>4597</v>
      </c>
      <c r="AS41" s="13">
        <v>4548</v>
      </c>
      <c r="AT41" s="13">
        <v>4566</v>
      </c>
    </row>
    <row r="42" spans="1:46" x14ac:dyDescent="0.25">
      <c r="A42" s="15" t="s">
        <v>100</v>
      </c>
      <c r="B42" s="16" t="s">
        <v>83</v>
      </c>
      <c r="C42" s="13">
        <v>2894</v>
      </c>
      <c r="D42" s="13">
        <v>2904</v>
      </c>
      <c r="E42" s="13">
        <v>2962</v>
      </c>
      <c r="F42" s="13">
        <v>2937</v>
      </c>
      <c r="G42" s="13">
        <v>2936</v>
      </c>
      <c r="H42" s="13">
        <v>2976</v>
      </c>
      <c r="I42" s="13">
        <v>2928</v>
      </c>
      <c r="J42" s="13">
        <v>2970</v>
      </c>
      <c r="K42" s="13">
        <v>2969</v>
      </c>
      <c r="L42" s="13">
        <v>2945</v>
      </c>
      <c r="M42" s="13">
        <v>2927</v>
      </c>
      <c r="N42" s="13">
        <v>2996</v>
      </c>
      <c r="O42" s="13">
        <v>2915</v>
      </c>
      <c r="P42" s="13">
        <v>2908</v>
      </c>
      <c r="Q42" s="13">
        <v>2919</v>
      </c>
      <c r="R42" s="13">
        <v>2910</v>
      </c>
      <c r="S42" s="13">
        <v>2912</v>
      </c>
      <c r="T42" s="13">
        <v>2950</v>
      </c>
      <c r="U42" s="13">
        <v>2917</v>
      </c>
      <c r="V42" s="13">
        <v>2928</v>
      </c>
      <c r="W42" s="13">
        <v>2934</v>
      </c>
      <c r="X42" s="13">
        <v>2937</v>
      </c>
      <c r="Y42" s="13">
        <v>2909</v>
      </c>
      <c r="Z42" s="13">
        <v>2984</v>
      </c>
      <c r="AA42" s="13">
        <v>2859</v>
      </c>
      <c r="AB42" s="13">
        <v>2861</v>
      </c>
      <c r="AC42" s="13">
        <v>2890</v>
      </c>
      <c r="AD42" s="13">
        <v>2865</v>
      </c>
      <c r="AE42" s="13">
        <v>2875</v>
      </c>
      <c r="AF42" s="13">
        <v>2885</v>
      </c>
      <c r="AG42" s="13">
        <v>2864</v>
      </c>
      <c r="AH42" s="13">
        <v>2942</v>
      </c>
      <c r="AI42" s="13">
        <v>2911</v>
      </c>
      <c r="AJ42" s="13">
        <v>2884</v>
      </c>
      <c r="AK42" s="13">
        <v>2882</v>
      </c>
      <c r="AL42" s="13">
        <v>2980</v>
      </c>
      <c r="AM42" s="13">
        <v>2881</v>
      </c>
      <c r="AN42" s="13">
        <v>2871</v>
      </c>
      <c r="AO42" s="13">
        <v>2937</v>
      </c>
      <c r="AP42" s="13">
        <v>2915</v>
      </c>
      <c r="AQ42" s="13">
        <v>2930</v>
      </c>
      <c r="AR42" s="13">
        <v>3017</v>
      </c>
      <c r="AS42" s="13">
        <v>2935</v>
      </c>
      <c r="AT42" s="13">
        <v>2923</v>
      </c>
    </row>
    <row r="43" spans="1:46" x14ac:dyDescent="0.25">
      <c r="A43" s="15" t="s">
        <v>100</v>
      </c>
      <c r="B43" s="16" t="s">
        <v>84</v>
      </c>
      <c r="C43" s="13">
        <v>2352</v>
      </c>
      <c r="D43" s="13">
        <v>2344</v>
      </c>
      <c r="E43" s="13">
        <v>2367</v>
      </c>
      <c r="F43" s="13">
        <v>2350</v>
      </c>
      <c r="G43" s="13">
        <v>2382</v>
      </c>
      <c r="H43" s="13">
        <v>2384</v>
      </c>
      <c r="I43" s="13">
        <v>2409</v>
      </c>
      <c r="J43" s="13">
        <v>2426</v>
      </c>
      <c r="K43" s="13">
        <v>2396</v>
      </c>
      <c r="L43" s="13">
        <v>2357</v>
      </c>
      <c r="M43" s="13">
        <v>2377</v>
      </c>
      <c r="N43" s="13">
        <v>2407</v>
      </c>
      <c r="O43" s="13">
        <v>2373</v>
      </c>
      <c r="P43" s="13">
        <v>2357</v>
      </c>
      <c r="Q43" s="13">
        <v>2355</v>
      </c>
      <c r="R43" s="13">
        <v>2356</v>
      </c>
      <c r="S43" s="13">
        <v>2369</v>
      </c>
      <c r="T43" s="13">
        <v>2386</v>
      </c>
      <c r="U43" s="13">
        <v>2417</v>
      </c>
      <c r="V43" s="13">
        <v>2420</v>
      </c>
      <c r="W43" s="13">
        <v>2426</v>
      </c>
      <c r="X43" s="13">
        <v>2394</v>
      </c>
      <c r="Y43" s="13">
        <v>2383</v>
      </c>
      <c r="Z43" s="13">
        <v>2399</v>
      </c>
      <c r="AA43" s="13">
        <v>2305</v>
      </c>
      <c r="AB43" s="13">
        <v>2331</v>
      </c>
      <c r="AC43" s="13">
        <v>2341</v>
      </c>
      <c r="AD43" s="13">
        <v>2339</v>
      </c>
      <c r="AE43" s="13">
        <v>2361</v>
      </c>
      <c r="AF43" s="13">
        <v>2357</v>
      </c>
      <c r="AG43" s="13">
        <v>2375</v>
      </c>
      <c r="AH43" s="13">
        <v>2388</v>
      </c>
      <c r="AI43" s="13">
        <v>2401</v>
      </c>
      <c r="AJ43" s="13">
        <v>2367</v>
      </c>
      <c r="AK43" s="13">
        <v>2360</v>
      </c>
      <c r="AL43" s="13">
        <v>2381</v>
      </c>
      <c r="AM43" s="13">
        <v>2324</v>
      </c>
      <c r="AN43" s="13">
        <v>2319</v>
      </c>
      <c r="AO43" s="13">
        <v>2312</v>
      </c>
      <c r="AP43" s="13">
        <v>2337</v>
      </c>
      <c r="AQ43" s="13">
        <v>2307</v>
      </c>
      <c r="AR43" s="13">
        <v>2326</v>
      </c>
      <c r="AS43" s="13">
        <v>2353</v>
      </c>
      <c r="AT43" s="13">
        <v>2362</v>
      </c>
    </row>
    <row r="44" spans="1:46" x14ac:dyDescent="0.25">
      <c r="A44" s="15" t="s">
        <v>100</v>
      </c>
      <c r="B44" s="16" t="s">
        <v>88</v>
      </c>
      <c r="C44" s="13">
        <v>2373</v>
      </c>
      <c r="D44" s="13">
        <v>2375</v>
      </c>
      <c r="E44" s="13">
        <v>2393</v>
      </c>
      <c r="F44" s="13">
        <v>2389</v>
      </c>
      <c r="G44" s="13">
        <v>2423</v>
      </c>
      <c r="H44" s="13">
        <v>2445</v>
      </c>
      <c r="I44" s="13">
        <v>2451</v>
      </c>
      <c r="J44" s="13">
        <v>2481</v>
      </c>
      <c r="K44" s="13">
        <v>2418</v>
      </c>
      <c r="L44" s="13">
        <v>2408</v>
      </c>
      <c r="M44" s="13">
        <v>2410</v>
      </c>
      <c r="N44" s="13">
        <v>2453</v>
      </c>
      <c r="O44" s="13">
        <v>2345</v>
      </c>
      <c r="P44" s="13">
        <v>2336</v>
      </c>
      <c r="Q44" s="13">
        <v>2359</v>
      </c>
      <c r="R44" s="13">
        <v>2353</v>
      </c>
      <c r="S44" s="13">
        <v>2370</v>
      </c>
      <c r="T44" s="13">
        <v>2413</v>
      </c>
      <c r="U44" s="13">
        <v>2390</v>
      </c>
      <c r="V44" s="13">
        <v>2412</v>
      </c>
      <c r="W44" s="13">
        <v>2379</v>
      </c>
      <c r="X44" s="13">
        <v>2386</v>
      </c>
      <c r="Y44" s="13">
        <v>2376</v>
      </c>
      <c r="Z44" s="13">
        <v>2455</v>
      </c>
      <c r="AA44" s="13">
        <v>2308</v>
      </c>
      <c r="AB44" s="13">
        <v>2320</v>
      </c>
      <c r="AC44" s="13">
        <v>2328</v>
      </c>
      <c r="AD44" s="13">
        <v>2338</v>
      </c>
      <c r="AE44" s="13">
        <v>2360</v>
      </c>
      <c r="AF44" s="13">
        <v>2382</v>
      </c>
      <c r="AG44" s="13">
        <v>2374</v>
      </c>
      <c r="AH44" s="13">
        <v>2392</v>
      </c>
      <c r="AI44" s="13">
        <v>2361</v>
      </c>
      <c r="AJ44" s="13">
        <v>2349</v>
      </c>
      <c r="AK44" s="13">
        <v>2343</v>
      </c>
      <c r="AL44" s="13">
        <v>2420</v>
      </c>
      <c r="AM44" s="13">
        <v>2335</v>
      </c>
      <c r="AN44" s="13">
        <v>2334</v>
      </c>
      <c r="AO44" s="13">
        <v>2336</v>
      </c>
      <c r="AP44" s="13">
        <v>2370</v>
      </c>
      <c r="AQ44" s="13">
        <v>2356</v>
      </c>
      <c r="AR44" s="13">
        <v>2391</v>
      </c>
      <c r="AS44" s="13">
        <v>2395</v>
      </c>
      <c r="AT44" s="13">
        <v>2401</v>
      </c>
    </row>
    <row r="45" spans="1:46" x14ac:dyDescent="0.25">
      <c r="A45" s="15" t="s">
        <v>101</v>
      </c>
      <c r="B45" s="16" t="s">
        <v>28</v>
      </c>
      <c r="C45" s="13">
        <v>2141</v>
      </c>
      <c r="D45" s="13">
        <v>2155</v>
      </c>
      <c r="E45" s="13">
        <v>2165</v>
      </c>
      <c r="F45" s="13">
        <v>2150</v>
      </c>
      <c r="G45" s="13">
        <v>2172</v>
      </c>
      <c r="H45" s="13">
        <v>2254</v>
      </c>
      <c r="I45" s="13">
        <v>2159</v>
      </c>
      <c r="J45" s="13">
        <v>2200</v>
      </c>
      <c r="K45" s="13">
        <v>2195</v>
      </c>
      <c r="L45" s="13">
        <v>2184</v>
      </c>
      <c r="M45" s="13">
        <v>2169</v>
      </c>
      <c r="N45" s="13">
        <v>2247</v>
      </c>
      <c r="O45" s="13">
        <v>2165</v>
      </c>
      <c r="P45" s="13">
        <v>2150</v>
      </c>
      <c r="Q45" s="13">
        <v>2145</v>
      </c>
      <c r="R45" s="13">
        <v>2152</v>
      </c>
      <c r="S45" s="13">
        <v>2160</v>
      </c>
      <c r="T45" s="13">
        <v>2238</v>
      </c>
      <c r="U45" s="13">
        <v>2198</v>
      </c>
      <c r="V45" s="13">
        <v>2176</v>
      </c>
      <c r="W45" s="13">
        <v>2194</v>
      </c>
      <c r="X45" s="13">
        <v>2162</v>
      </c>
      <c r="Y45" s="13">
        <v>2160</v>
      </c>
      <c r="Z45" s="13">
        <v>2234</v>
      </c>
      <c r="AA45" s="13">
        <v>2134</v>
      </c>
      <c r="AB45" s="13">
        <v>2138</v>
      </c>
      <c r="AC45" s="13">
        <v>2133</v>
      </c>
      <c r="AD45" s="13">
        <v>2148</v>
      </c>
      <c r="AE45" s="13">
        <v>2159</v>
      </c>
      <c r="AF45" s="13">
        <v>2203</v>
      </c>
      <c r="AG45" s="13">
        <v>2161</v>
      </c>
      <c r="AH45" s="13">
        <v>2158</v>
      </c>
      <c r="AI45" s="13">
        <v>2183</v>
      </c>
      <c r="AJ45" s="13">
        <v>2156</v>
      </c>
      <c r="AK45" s="13">
        <v>2161</v>
      </c>
      <c r="AL45" s="13">
        <v>2253</v>
      </c>
      <c r="AM45" s="13">
        <v>2127</v>
      </c>
      <c r="AN45" s="13">
        <v>2126</v>
      </c>
      <c r="AO45" s="13">
        <v>2148</v>
      </c>
      <c r="AP45" s="13">
        <v>2139</v>
      </c>
      <c r="AQ45" s="13">
        <v>2154</v>
      </c>
      <c r="AR45" s="13">
        <v>2228</v>
      </c>
      <c r="AS45" s="13">
        <v>2209</v>
      </c>
      <c r="AT45" s="13">
        <v>2164</v>
      </c>
    </row>
    <row r="46" spans="1:46" x14ac:dyDescent="0.25">
      <c r="A46" s="15" t="s">
        <v>101</v>
      </c>
      <c r="B46" s="16" t="s">
        <v>57</v>
      </c>
      <c r="C46" s="13">
        <v>5769</v>
      </c>
      <c r="D46" s="13">
        <v>5879</v>
      </c>
      <c r="E46" s="13">
        <v>5992</v>
      </c>
      <c r="F46" s="13">
        <v>5916</v>
      </c>
      <c r="G46" s="13">
        <v>5985</v>
      </c>
      <c r="H46" s="13">
        <v>6030</v>
      </c>
      <c r="I46" s="13">
        <v>5950</v>
      </c>
      <c r="J46" s="13">
        <v>6020</v>
      </c>
      <c r="K46" s="13">
        <v>6050</v>
      </c>
      <c r="L46" s="13">
        <v>6046</v>
      </c>
      <c r="M46" s="13">
        <v>5956</v>
      </c>
      <c r="N46" s="13">
        <v>6123</v>
      </c>
      <c r="O46" s="13">
        <v>5880</v>
      </c>
      <c r="P46" s="13">
        <v>5877</v>
      </c>
      <c r="Q46" s="13">
        <v>5944</v>
      </c>
      <c r="R46" s="13">
        <v>5912</v>
      </c>
      <c r="S46" s="13">
        <v>5966</v>
      </c>
      <c r="T46" s="13">
        <v>6032</v>
      </c>
      <c r="U46" s="13">
        <v>6105</v>
      </c>
      <c r="V46" s="13">
        <v>5977</v>
      </c>
      <c r="W46" s="13">
        <v>6021</v>
      </c>
      <c r="X46" s="13">
        <v>6005</v>
      </c>
      <c r="Y46" s="13">
        <v>5958</v>
      </c>
      <c r="Z46" s="13">
        <v>6132</v>
      </c>
      <c r="AA46" s="13">
        <v>5797</v>
      </c>
      <c r="AB46" s="13">
        <v>5830</v>
      </c>
      <c r="AC46" s="13">
        <v>5911</v>
      </c>
      <c r="AD46" s="13">
        <v>5861</v>
      </c>
      <c r="AE46" s="13">
        <v>5877</v>
      </c>
      <c r="AF46" s="13">
        <v>5947</v>
      </c>
      <c r="AG46" s="13">
        <v>6026</v>
      </c>
      <c r="AH46" s="13">
        <v>5907</v>
      </c>
      <c r="AI46" s="13">
        <v>5969</v>
      </c>
      <c r="AJ46" s="13">
        <v>5948</v>
      </c>
      <c r="AK46" s="13">
        <v>5968</v>
      </c>
      <c r="AL46" s="13">
        <v>6106</v>
      </c>
      <c r="AM46" s="13">
        <v>5795</v>
      </c>
      <c r="AN46" s="13">
        <v>5793</v>
      </c>
      <c r="AO46" s="13">
        <v>5901</v>
      </c>
      <c r="AP46" s="13">
        <v>5818</v>
      </c>
      <c r="AQ46" s="13">
        <v>5893</v>
      </c>
      <c r="AR46" s="13">
        <v>6002</v>
      </c>
      <c r="AS46" s="13">
        <v>6054</v>
      </c>
      <c r="AT46" s="13">
        <v>5933</v>
      </c>
    </row>
    <row r="47" spans="1:46" x14ac:dyDescent="0.25">
      <c r="A47" s="15" t="s">
        <v>101</v>
      </c>
      <c r="B47" s="16" t="s">
        <v>66</v>
      </c>
      <c r="C47" s="13">
        <v>2489</v>
      </c>
      <c r="D47" s="13">
        <v>2536</v>
      </c>
      <c r="E47" s="13">
        <v>2555</v>
      </c>
      <c r="F47" s="13">
        <v>2542</v>
      </c>
      <c r="G47" s="13">
        <v>2577</v>
      </c>
      <c r="H47" s="13">
        <v>2580</v>
      </c>
      <c r="I47" s="13">
        <v>2501</v>
      </c>
      <c r="J47" s="13">
        <v>2604</v>
      </c>
      <c r="K47" s="13">
        <v>2581</v>
      </c>
      <c r="L47" s="13">
        <v>2581</v>
      </c>
      <c r="M47" s="13">
        <v>2558</v>
      </c>
      <c r="N47" s="13">
        <v>2639</v>
      </c>
      <c r="O47" s="13">
        <v>2501</v>
      </c>
      <c r="P47" s="13">
        <v>2493</v>
      </c>
      <c r="Q47" s="13">
        <v>2514</v>
      </c>
      <c r="R47" s="13">
        <v>2516</v>
      </c>
      <c r="S47" s="13">
        <v>2545</v>
      </c>
      <c r="T47" s="13">
        <v>2560</v>
      </c>
      <c r="U47" s="13">
        <v>2548</v>
      </c>
      <c r="V47" s="13">
        <v>2582</v>
      </c>
      <c r="W47" s="13">
        <v>2573</v>
      </c>
      <c r="X47" s="13">
        <v>2534</v>
      </c>
      <c r="Y47" s="13">
        <v>2541</v>
      </c>
      <c r="Z47" s="13">
        <v>2596</v>
      </c>
      <c r="AA47" s="13">
        <v>2449</v>
      </c>
      <c r="AB47" s="13">
        <v>2439</v>
      </c>
      <c r="AC47" s="13">
        <v>2458</v>
      </c>
      <c r="AD47" s="13">
        <v>2477</v>
      </c>
      <c r="AE47" s="13">
        <v>2506</v>
      </c>
      <c r="AF47" s="13">
        <v>2512</v>
      </c>
      <c r="AG47" s="13">
        <v>2499</v>
      </c>
      <c r="AH47" s="13">
        <v>2520</v>
      </c>
      <c r="AI47" s="13">
        <v>2523</v>
      </c>
      <c r="AJ47" s="13">
        <v>2508</v>
      </c>
      <c r="AK47" s="13">
        <v>2491</v>
      </c>
      <c r="AL47" s="13">
        <v>2588</v>
      </c>
      <c r="AM47" s="13">
        <v>2440</v>
      </c>
      <c r="AN47" s="13">
        <v>2420</v>
      </c>
      <c r="AO47" s="13">
        <v>2441</v>
      </c>
      <c r="AP47" s="13">
        <v>2436</v>
      </c>
      <c r="AQ47" s="13">
        <v>2481</v>
      </c>
      <c r="AR47" s="13">
        <v>2512</v>
      </c>
      <c r="AS47" s="13">
        <v>2433</v>
      </c>
      <c r="AT47" s="13">
        <v>2471</v>
      </c>
    </row>
    <row r="48" spans="1:46" x14ac:dyDescent="0.25">
      <c r="A48" s="15" t="s">
        <v>102</v>
      </c>
      <c r="B48" s="16" t="s">
        <v>21</v>
      </c>
      <c r="C48" s="13">
        <v>2168</v>
      </c>
      <c r="D48" s="13">
        <v>2166</v>
      </c>
      <c r="E48" s="13">
        <v>2154</v>
      </c>
      <c r="F48" s="13">
        <v>2151</v>
      </c>
      <c r="G48" s="13">
        <v>2188</v>
      </c>
      <c r="H48" s="13">
        <v>2213</v>
      </c>
      <c r="I48" s="13">
        <v>2252</v>
      </c>
      <c r="J48" s="13">
        <v>2277</v>
      </c>
      <c r="K48" s="13">
        <v>2238</v>
      </c>
      <c r="L48" s="13">
        <v>2186</v>
      </c>
      <c r="M48" s="13">
        <v>2166</v>
      </c>
      <c r="N48" s="13">
        <v>2203</v>
      </c>
      <c r="O48" s="13">
        <v>2155</v>
      </c>
      <c r="P48" s="13">
        <v>2153</v>
      </c>
      <c r="Q48" s="13">
        <v>2166</v>
      </c>
      <c r="R48" s="13">
        <v>2163</v>
      </c>
      <c r="S48" s="13">
        <v>2222</v>
      </c>
      <c r="T48" s="13">
        <v>2221</v>
      </c>
      <c r="U48" s="13">
        <v>2279</v>
      </c>
      <c r="V48" s="13">
        <v>2306</v>
      </c>
      <c r="W48" s="13">
        <v>2260</v>
      </c>
      <c r="X48" s="13">
        <v>2215</v>
      </c>
      <c r="Y48" s="13">
        <v>2165</v>
      </c>
      <c r="Z48" s="13">
        <v>2208</v>
      </c>
      <c r="AA48" s="13">
        <v>2124</v>
      </c>
      <c r="AB48" s="13">
        <v>2128</v>
      </c>
      <c r="AC48" s="13">
        <v>2130</v>
      </c>
      <c r="AD48" s="13">
        <v>2163</v>
      </c>
      <c r="AE48" s="13">
        <v>2188</v>
      </c>
      <c r="AF48" s="13">
        <v>2189</v>
      </c>
      <c r="AG48" s="13">
        <v>2267</v>
      </c>
      <c r="AH48" s="13">
        <v>2254</v>
      </c>
      <c r="AI48" s="13">
        <v>2263</v>
      </c>
      <c r="AJ48" s="13">
        <v>2195</v>
      </c>
      <c r="AK48" s="13">
        <v>2155</v>
      </c>
      <c r="AL48" s="13">
        <v>2192</v>
      </c>
      <c r="AM48" s="13">
        <v>2185</v>
      </c>
      <c r="AN48" s="13">
        <v>2171</v>
      </c>
      <c r="AO48" s="13">
        <v>2178</v>
      </c>
      <c r="AP48" s="13">
        <v>2198</v>
      </c>
      <c r="AQ48" s="13">
        <v>2227</v>
      </c>
      <c r="AR48" s="13">
        <v>2232</v>
      </c>
      <c r="AS48" s="13">
        <v>2289</v>
      </c>
      <c r="AT48" s="13">
        <v>2276</v>
      </c>
    </row>
    <row r="49" spans="1:46" x14ac:dyDescent="0.25">
      <c r="A49" s="15" t="s">
        <v>102</v>
      </c>
      <c r="B49" s="16" t="s">
        <v>32</v>
      </c>
      <c r="C49" s="13">
        <v>312</v>
      </c>
      <c r="D49" s="13">
        <v>319</v>
      </c>
      <c r="E49" s="13">
        <v>347</v>
      </c>
      <c r="F49" s="13">
        <v>321</v>
      </c>
      <c r="G49" s="13">
        <v>322</v>
      </c>
      <c r="H49" s="13">
        <v>324</v>
      </c>
      <c r="I49" s="13">
        <v>330</v>
      </c>
      <c r="J49" s="13">
        <v>340</v>
      </c>
      <c r="K49" s="13">
        <v>341</v>
      </c>
      <c r="L49" s="13">
        <v>325</v>
      </c>
      <c r="M49" s="13">
        <v>329</v>
      </c>
      <c r="N49" s="13">
        <v>335</v>
      </c>
      <c r="O49" s="13">
        <v>331</v>
      </c>
      <c r="P49" s="13">
        <v>326</v>
      </c>
      <c r="Q49" s="13">
        <v>328</v>
      </c>
      <c r="R49" s="13">
        <v>313</v>
      </c>
      <c r="S49" s="13">
        <v>325</v>
      </c>
      <c r="T49" s="13">
        <v>333</v>
      </c>
      <c r="U49" s="13">
        <v>336</v>
      </c>
      <c r="V49" s="13">
        <v>325</v>
      </c>
      <c r="W49" s="13">
        <v>335</v>
      </c>
      <c r="X49" s="13">
        <v>320</v>
      </c>
      <c r="Y49" s="13">
        <v>316</v>
      </c>
      <c r="Z49" s="13">
        <v>329</v>
      </c>
      <c r="AA49" s="13">
        <v>367</v>
      </c>
      <c r="AB49" s="13">
        <v>312</v>
      </c>
      <c r="AC49" s="13">
        <v>315</v>
      </c>
      <c r="AD49" s="13">
        <v>319</v>
      </c>
      <c r="AE49" s="13">
        <v>324</v>
      </c>
      <c r="AF49" s="13">
        <v>315</v>
      </c>
      <c r="AG49" s="13">
        <v>320</v>
      </c>
      <c r="AH49" s="13">
        <v>315</v>
      </c>
      <c r="AI49" s="13">
        <v>334</v>
      </c>
      <c r="AJ49" s="13">
        <v>320</v>
      </c>
      <c r="AK49" s="13">
        <v>316</v>
      </c>
      <c r="AL49" s="13">
        <v>329</v>
      </c>
      <c r="AM49" s="13">
        <v>325</v>
      </c>
      <c r="AN49" s="13">
        <v>327</v>
      </c>
      <c r="AO49" s="13">
        <v>351</v>
      </c>
      <c r="AP49" s="13">
        <v>332</v>
      </c>
      <c r="AQ49" s="13">
        <v>330</v>
      </c>
      <c r="AR49" s="13">
        <v>333</v>
      </c>
      <c r="AS49" s="13">
        <v>338</v>
      </c>
      <c r="AT49" s="13">
        <v>331</v>
      </c>
    </row>
    <row r="50" spans="1:46" x14ac:dyDescent="0.25">
      <c r="A50" s="15" t="s">
        <v>102</v>
      </c>
      <c r="B50" s="16" t="s">
        <v>42</v>
      </c>
      <c r="C50" s="13">
        <v>2196</v>
      </c>
      <c r="D50" s="13">
        <v>2229</v>
      </c>
      <c r="E50" s="13">
        <v>2193</v>
      </c>
      <c r="F50" s="13">
        <v>2195</v>
      </c>
      <c r="G50" s="13">
        <v>2216</v>
      </c>
      <c r="H50" s="13">
        <v>2213</v>
      </c>
      <c r="I50" s="13">
        <v>2236</v>
      </c>
      <c r="J50" s="13">
        <v>2185</v>
      </c>
      <c r="K50" s="13">
        <v>2215</v>
      </c>
      <c r="L50" s="13">
        <v>2170</v>
      </c>
      <c r="M50" s="13">
        <v>2164</v>
      </c>
      <c r="N50" s="13">
        <v>2275</v>
      </c>
      <c r="O50" s="13">
        <v>2126</v>
      </c>
      <c r="P50" s="13">
        <v>2139</v>
      </c>
      <c r="Q50" s="13">
        <v>2128</v>
      </c>
      <c r="R50" s="13">
        <v>2124</v>
      </c>
      <c r="S50" s="13">
        <v>2160</v>
      </c>
      <c r="T50" s="13">
        <v>2165</v>
      </c>
      <c r="U50" s="13">
        <v>2190</v>
      </c>
      <c r="V50" s="13">
        <v>2140</v>
      </c>
      <c r="W50" s="13">
        <v>2159</v>
      </c>
      <c r="X50" s="13">
        <v>2136</v>
      </c>
      <c r="Y50" s="13">
        <v>2121</v>
      </c>
      <c r="Z50" s="13">
        <v>2259</v>
      </c>
      <c r="AA50" s="13">
        <v>2067</v>
      </c>
      <c r="AB50" s="13">
        <v>2083</v>
      </c>
      <c r="AC50" s="13">
        <v>2087</v>
      </c>
      <c r="AD50" s="13">
        <v>2079</v>
      </c>
      <c r="AE50" s="13">
        <v>2099</v>
      </c>
      <c r="AF50" s="13">
        <v>2140</v>
      </c>
      <c r="AG50" s="13">
        <v>2124</v>
      </c>
      <c r="AH50" s="13">
        <v>2136</v>
      </c>
      <c r="AI50" s="13">
        <v>2142</v>
      </c>
      <c r="AJ50" s="13">
        <v>2109</v>
      </c>
      <c r="AK50" s="13">
        <v>2104</v>
      </c>
      <c r="AL50" s="13">
        <v>2197</v>
      </c>
      <c r="AM50" s="13">
        <v>2067</v>
      </c>
      <c r="AN50" s="13">
        <v>2037</v>
      </c>
      <c r="AO50" s="13">
        <v>2065</v>
      </c>
      <c r="AP50" s="13">
        <v>2059</v>
      </c>
      <c r="AQ50" s="13">
        <v>2075</v>
      </c>
      <c r="AR50" s="13">
        <v>2102</v>
      </c>
      <c r="AS50" s="13">
        <v>2158</v>
      </c>
      <c r="AT50" s="13">
        <v>2084</v>
      </c>
    </row>
    <row r="51" spans="1:46" x14ac:dyDescent="0.25">
      <c r="A51" s="15" t="s">
        <v>102</v>
      </c>
      <c r="B51" s="16" t="s">
        <v>54</v>
      </c>
      <c r="C51" s="13">
        <v>3517</v>
      </c>
      <c r="D51" s="13">
        <v>3540</v>
      </c>
      <c r="E51" s="13">
        <v>3575</v>
      </c>
      <c r="F51" s="13">
        <v>3545</v>
      </c>
      <c r="G51" s="13">
        <v>3531</v>
      </c>
      <c r="H51" s="13">
        <v>3577</v>
      </c>
      <c r="I51" s="13">
        <v>3637</v>
      </c>
      <c r="J51" s="13">
        <v>3628</v>
      </c>
      <c r="K51" s="13">
        <v>3612</v>
      </c>
      <c r="L51" s="13">
        <v>3577</v>
      </c>
      <c r="M51" s="13">
        <v>3547</v>
      </c>
      <c r="N51" s="13">
        <v>3648</v>
      </c>
      <c r="O51" s="13">
        <v>3484</v>
      </c>
      <c r="P51" s="13">
        <v>3470</v>
      </c>
      <c r="Q51" s="13">
        <v>3474</v>
      </c>
      <c r="R51" s="13">
        <v>3477</v>
      </c>
      <c r="S51" s="13">
        <v>3488</v>
      </c>
      <c r="T51" s="13">
        <v>3482</v>
      </c>
      <c r="U51" s="13">
        <v>3587</v>
      </c>
      <c r="V51" s="13">
        <v>3544</v>
      </c>
      <c r="W51" s="13">
        <v>3545</v>
      </c>
      <c r="X51" s="13">
        <v>3522</v>
      </c>
      <c r="Y51" s="13">
        <v>3492</v>
      </c>
      <c r="Z51" s="13">
        <v>3584</v>
      </c>
      <c r="AA51" s="13">
        <v>3419</v>
      </c>
      <c r="AB51" s="13">
        <v>3440</v>
      </c>
      <c r="AC51" s="13">
        <v>3461</v>
      </c>
      <c r="AD51" s="13">
        <v>3465</v>
      </c>
      <c r="AE51" s="13">
        <v>3447</v>
      </c>
      <c r="AF51" s="13">
        <v>3469</v>
      </c>
      <c r="AG51" s="13">
        <v>3518</v>
      </c>
      <c r="AH51" s="13">
        <v>3502</v>
      </c>
      <c r="AI51" s="13">
        <v>3516</v>
      </c>
      <c r="AJ51" s="13">
        <v>3468</v>
      </c>
      <c r="AK51" s="13">
        <v>3447</v>
      </c>
      <c r="AL51" s="13">
        <v>3576</v>
      </c>
      <c r="AM51" s="13">
        <v>3385</v>
      </c>
      <c r="AN51" s="13">
        <v>3391</v>
      </c>
      <c r="AO51" s="13">
        <v>3425</v>
      </c>
      <c r="AP51" s="13">
        <v>3450</v>
      </c>
      <c r="AQ51" s="13">
        <v>3462</v>
      </c>
      <c r="AR51" s="13">
        <v>3459</v>
      </c>
      <c r="AS51" s="13">
        <v>3531</v>
      </c>
      <c r="AT51" s="13">
        <v>3477</v>
      </c>
    </row>
    <row r="52" spans="1:46" x14ac:dyDescent="0.25">
      <c r="A52" s="15" t="s">
        <v>102</v>
      </c>
      <c r="B52" s="16" t="s">
        <v>58</v>
      </c>
      <c r="C52" s="13">
        <v>23112</v>
      </c>
      <c r="D52" s="13">
        <v>23125</v>
      </c>
      <c r="E52" s="13">
        <v>23172</v>
      </c>
      <c r="F52" s="13">
        <v>23182</v>
      </c>
      <c r="G52" s="13">
        <v>23301</v>
      </c>
      <c r="H52" s="13">
        <v>23642</v>
      </c>
      <c r="I52" s="13">
        <v>23939</v>
      </c>
      <c r="J52" s="13">
        <v>23894</v>
      </c>
      <c r="K52" s="13">
        <v>23505</v>
      </c>
      <c r="L52" s="13">
        <v>23229</v>
      </c>
      <c r="M52" s="13">
        <v>23158</v>
      </c>
      <c r="N52" s="13">
        <v>23345</v>
      </c>
      <c r="O52" s="13">
        <v>23005</v>
      </c>
      <c r="P52" s="13">
        <v>22910</v>
      </c>
      <c r="Q52" s="13">
        <v>22908</v>
      </c>
      <c r="R52" s="13">
        <v>22963</v>
      </c>
      <c r="S52" s="13">
        <v>23104</v>
      </c>
      <c r="T52" s="13">
        <v>23369</v>
      </c>
      <c r="U52" s="13">
        <v>23829</v>
      </c>
      <c r="V52" s="13">
        <v>23671</v>
      </c>
      <c r="W52" s="13">
        <v>23347</v>
      </c>
      <c r="X52" s="13">
        <v>23024</v>
      </c>
      <c r="Y52" s="13">
        <v>22951</v>
      </c>
      <c r="Z52" s="13">
        <v>23164</v>
      </c>
      <c r="AA52" s="13">
        <v>22749</v>
      </c>
      <c r="AB52" s="13">
        <v>22781</v>
      </c>
      <c r="AC52" s="13">
        <v>22915</v>
      </c>
      <c r="AD52" s="13">
        <v>23021</v>
      </c>
      <c r="AE52" s="13">
        <v>23129</v>
      </c>
      <c r="AF52" s="13">
        <v>23513</v>
      </c>
      <c r="AG52" s="13">
        <v>23849</v>
      </c>
      <c r="AH52" s="13">
        <v>23788</v>
      </c>
      <c r="AI52" s="13">
        <v>23539</v>
      </c>
      <c r="AJ52" s="13">
        <v>23199</v>
      </c>
      <c r="AK52" s="13">
        <v>23112</v>
      </c>
      <c r="AL52" s="13">
        <v>23305</v>
      </c>
      <c r="AM52" s="13">
        <v>22811</v>
      </c>
      <c r="AN52" s="13">
        <v>22815</v>
      </c>
      <c r="AO52" s="13">
        <v>22908</v>
      </c>
      <c r="AP52" s="13">
        <v>22978</v>
      </c>
      <c r="AQ52" s="13">
        <v>23058</v>
      </c>
      <c r="AR52" s="13">
        <v>23448</v>
      </c>
      <c r="AS52" s="13">
        <v>23861</v>
      </c>
      <c r="AT52" s="13">
        <v>23710</v>
      </c>
    </row>
    <row r="53" spans="1:46" x14ac:dyDescent="0.25">
      <c r="A53" s="15" t="s">
        <v>102</v>
      </c>
      <c r="B53" s="16" t="s">
        <v>67</v>
      </c>
      <c r="C53" s="13">
        <v>1874</v>
      </c>
      <c r="D53" s="13">
        <v>1882</v>
      </c>
      <c r="E53" s="13">
        <v>1889</v>
      </c>
      <c r="F53" s="13">
        <v>1879</v>
      </c>
      <c r="G53" s="13">
        <v>1926</v>
      </c>
      <c r="H53" s="13">
        <v>1954</v>
      </c>
      <c r="I53" s="13">
        <v>1927</v>
      </c>
      <c r="J53" s="13">
        <v>1929</v>
      </c>
      <c r="K53" s="13">
        <v>1952</v>
      </c>
      <c r="L53" s="13">
        <v>1918</v>
      </c>
      <c r="M53" s="13">
        <v>1903</v>
      </c>
      <c r="N53" s="13">
        <v>1963</v>
      </c>
      <c r="O53" s="13">
        <v>1857</v>
      </c>
      <c r="P53" s="13">
        <v>1843</v>
      </c>
      <c r="Q53" s="13">
        <v>1831</v>
      </c>
      <c r="R53" s="13">
        <v>1849</v>
      </c>
      <c r="S53" s="13">
        <v>1891</v>
      </c>
      <c r="T53" s="13">
        <v>1898</v>
      </c>
      <c r="U53" s="13">
        <v>1888</v>
      </c>
      <c r="V53" s="13">
        <v>1885</v>
      </c>
      <c r="W53" s="13">
        <v>1893</v>
      </c>
      <c r="X53" s="13">
        <v>1875</v>
      </c>
      <c r="Y53" s="13">
        <v>1855</v>
      </c>
      <c r="Z53" s="13">
        <v>1931</v>
      </c>
      <c r="AA53" s="13">
        <v>1772</v>
      </c>
      <c r="AB53" s="13">
        <v>1782</v>
      </c>
      <c r="AC53" s="13">
        <v>1802</v>
      </c>
      <c r="AD53" s="13">
        <v>1784</v>
      </c>
      <c r="AE53" s="13">
        <v>1815</v>
      </c>
      <c r="AF53" s="13">
        <v>1852</v>
      </c>
      <c r="AG53" s="13">
        <v>1841</v>
      </c>
      <c r="AH53" s="13">
        <v>1829</v>
      </c>
      <c r="AI53" s="13">
        <v>1846</v>
      </c>
      <c r="AJ53" s="13">
        <v>1811</v>
      </c>
      <c r="AK53" s="13">
        <v>1791</v>
      </c>
      <c r="AL53" s="13">
        <v>1859</v>
      </c>
      <c r="AM53" s="13">
        <v>1747</v>
      </c>
      <c r="AN53" s="13">
        <v>1733</v>
      </c>
      <c r="AO53" s="13">
        <v>1761</v>
      </c>
      <c r="AP53" s="13">
        <v>1774</v>
      </c>
      <c r="AQ53" s="13">
        <v>1768</v>
      </c>
      <c r="AR53" s="13">
        <v>1800</v>
      </c>
      <c r="AS53" s="13">
        <v>1783</v>
      </c>
      <c r="AT53" s="13">
        <v>1790</v>
      </c>
    </row>
    <row r="54" spans="1:46" x14ac:dyDescent="0.25">
      <c r="A54" s="15" t="s">
        <v>102</v>
      </c>
      <c r="B54" s="16" t="s">
        <v>76</v>
      </c>
      <c r="C54" s="13">
        <v>5727</v>
      </c>
      <c r="D54" s="13">
        <v>5719</v>
      </c>
      <c r="E54" s="13">
        <v>5747</v>
      </c>
      <c r="F54" s="13">
        <v>5730</v>
      </c>
      <c r="G54" s="13">
        <v>5764</v>
      </c>
      <c r="H54" s="13">
        <v>5872</v>
      </c>
      <c r="I54" s="13">
        <v>6026</v>
      </c>
      <c r="J54" s="13">
        <v>5930</v>
      </c>
      <c r="K54" s="13">
        <v>5858</v>
      </c>
      <c r="L54" s="13">
        <v>5794</v>
      </c>
      <c r="M54" s="13">
        <v>5793</v>
      </c>
      <c r="N54" s="13">
        <v>5808</v>
      </c>
      <c r="O54" s="13">
        <v>5794</v>
      </c>
      <c r="P54" s="13">
        <v>5750</v>
      </c>
      <c r="Q54" s="13">
        <v>5734</v>
      </c>
      <c r="R54" s="13">
        <v>5744</v>
      </c>
      <c r="S54" s="13">
        <v>5819</v>
      </c>
      <c r="T54" s="13">
        <v>5849</v>
      </c>
      <c r="U54" s="13">
        <v>6057</v>
      </c>
      <c r="V54" s="13">
        <v>5960</v>
      </c>
      <c r="W54" s="13">
        <v>5883</v>
      </c>
      <c r="X54" s="13">
        <v>5798</v>
      </c>
      <c r="Y54" s="13">
        <v>5757</v>
      </c>
      <c r="Z54" s="13">
        <v>5833</v>
      </c>
      <c r="AA54" s="13">
        <v>5671</v>
      </c>
      <c r="AB54" s="13">
        <v>5668</v>
      </c>
      <c r="AC54" s="13">
        <v>5695</v>
      </c>
      <c r="AD54" s="13">
        <v>5712</v>
      </c>
      <c r="AE54" s="13">
        <v>5720</v>
      </c>
      <c r="AF54" s="13">
        <v>5868</v>
      </c>
      <c r="AG54" s="13">
        <v>5889</v>
      </c>
      <c r="AH54" s="13">
        <v>5874</v>
      </c>
      <c r="AI54" s="13">
        <v>5847</v>
      </c>
      <c r="AJ54" s="13">
        <v>5775</v>
      </c>
      <c r="AK54" s="13">
        <v>5705</v>
      </c>
      <c r="AL54" s="13">
        <v>5819</v>
      </c>
      <c r="AM54" s="13">
        <v>5690</v>
      </c>
      <c r="AN54" s="13">
        <v>5706</v>
      </c>
      <c r="AO54" s="13">
        <v>5720</v>
      </c>
      <c r="AP54" s="13">
        <v>5744</v>
      </c>
      <c r="AQ54" s="13">
        <v>5770</v>
      </c>
      <c r="AR54" s="13">
        <v>5975</v>
      </c>
      <c r="AS54" s="13">
        <v>5995</v>
      </c>
      <c r="AT54" s="13">
        <v>6009</v>
      </c>
    </row>
    <row r="55" spans="1:46" x14ac:dyDescent="0.25">
      <c r="A55" s="15" t="s">
        <v>103</v>
      </c>
      <c r="B55" s="16" t="s">
        <v>30</v>
      </c>
      <c r="C55" s="13">
        <v>2465</v>
      </c>
      <c r="D55" s="13">
        <v>2462</v>
      </c>
      <c r="E55" s="13">
        <v>2464</v>
      </c>
      <c r="F55" s="13">
        <v>2466</v>
      </c>
      <c r="G55" s="13">
        <v>2481</v>
      </c>
      <c r="H55" s="13">
        <v>2457</v>
      </c>
      <c r="I55" s="13">
        <v>2468</v>
      </c>
      <c r="J55" s="13">
        <v>2408</v>
      </c>
      <c r="K55" s="13">
        <v>2466</v>
      </c>
      <c r="L55" s="13">
        <v>2480</v>
      </c>
      <c r="M55" s="13">
        <v>2456</v>
      </c>
      <c r="N55" s="13">
        <v>2527</v>
      </c>
      <c r="O55" s="13">
        <v>2452</v>
      </c>
      <c r="P55" s="13">
        <v>2444</v>
      </c>
      <c r="Q55" s="13">
        <v>2482</v>
      </c>
      <c r="R55" s="13">
        <v>2475</v>
      </c>
      <c r="S55" s="13">
        <v>2471</v>
      </c>
      <c r="T55" s="13">
        <v>2495</v>
      </c>
      <c r="U55" s="13">
        <v>2489</v>
      </c>
      <c r="V55" s="13">
        <v>2458</v>
      </c>
      <c r="W55" s="13">
        <v>2467</v>
      </c>
      <c r="X55" s="13">
        <v>2474</v>
      </c>
      <c r="Y55" s="13">
        <v>2467</v>
      </c>
      <c r="Z55" s="13">
        <v>2510</v>
      </c>
      <c r="AA55" s="13">
        <v>2350</v>
      </c>
      <c r="AB55" s="13">
        <v>2342</v>
      </c>
      <c r="AC55" s="13">
        <v>2339</v>
      </c>
      <c r="AD55" s="13">
        <v>2373</v>
      </c>
      <c r="AE55" s="13">
        <v>2383</v>
      </c>
      <c r="AF55" s="13">
        <v>2382</v>
      </c>
      <c r="AG55" s="13">
        <v>2413</v>
      </c>
      <c r="AH55" s="13">
        <v>2376</v>
      </c>
      <c r="AI55" s="13">
        <v>2371</v>
      </c>
      <c r="AJ55" s="13">
        <v>2371</v>
      </c>
      <c r="AK55" s="13">
        <v>2369</v>
      </c>
      <c r="AL55" s="13">
        <v>2446</v>
      </c>
      <c r="AM55" s="13">
        <v>2324</v>
      </c>
      <c r="AN55" s="13">
        <v>2332</v>
      </c>
      <c r="AO55" s="13">
        <v>2345</v>
      </c>
      <c r="AP55" s="13">
        <v>2333</v>
      </c>
      <c r="AQ55" s="13">
        <v>2358</v>
      </c>
      <c r="AR55" s="13">
        <v>2362</v>
      </c>
      <c r="AS55" s="13">
        <v>2386</v>
      </c>
      <c r="AT55" s="13">
        <v>2300</v>
      </c>
    </row>
    <row r="56" spans="1:46" x14ac:dyDescent="0.25">
      <c r="A56" s="15" t="s">
        <v>103</v>
      </c>
      <c r="B56" s="16" t="s">
        <v>34</v>
      </c>
      <c r="C56" s="13">
        <v>3661</v>
      </c>
      <c r="D56" s="13">
        <v>3631</v>
      </c>
      <c r="E56" s="13">
        <v>3644</v>
      </c>
      <c r="F56" s="13">
        <v>3666</v>
      </c>
      <c r="G56" s="13">
        <v>3681</v>
      </c>
      <c r="H56" s="13">
        <v>3716</v>
      </c>
      <c r="I56" s="13">
        <v>3695</v>
      </c>
      <c r="J56" s="13">
        <v>3731</v>
      </c>
      <c r="K56" s="13">
        <v>3719</v>
      </c>
      <c r="L56" s="13">
        <v>3691</v>
      </c>
      <c r="M56" s="13">
        <v>3701</v>
      </c>
      <c r="N56" s="13">
        <v>3725</v>
      </c>
      <c r="O56" s="13">
        <v>3714</v>
      </c>
      <c r="P56" s="13">
        <v>3704</v>
      </c>
      <c r="Q56" s="13">
        <v>3710</v>
      </c>
      <c r="R56" s="13">
        <v>3723</v>
      </c>
      <c r="S56" s="13">
        <v>3721</v>
      </c>
      <c r="T56" s="13">
        <v>3757</v>
      </c>
      <c r="U56" s="13">
        <v>3713</v>
      </c>
      <c r="V56" s="13">
        <v>3757</v>
      </c>
      <c r="W56" s="13">
        <v>3794</v>
      </c>
      <c r="X56" s="13">
        <v>3763</v>
      </c>
      <c r="Y56" s="13">
        <v>3741</v>
      </c>
      <c r="Z56" s="13">
        <v>3787</v>
      </c>
      <c r="AA56" s="13">
        <v>3705</v>
      </c>
      <c r="AB56" s="13">
        <v>3742</v>
      </c>
      <c r="AC56" s="13">
        <v>3763</v>
      </c>
      <c r="AD56" s="13">
        <v>3769</v>
      </c>
      <c r="AE56" s="13">
        <v>3756</v>
      </c>
      <c r="AF56" s="13">
        <v>3841</v>
      </c>
      <c r="AG56" s="13">
        <v>3821</v>
      </c>
      <c r="AH56" s="13">
        <v>3831</v>
      </c>
      <c r="AI56" s="13">
        <v>3839</v>
      </c>
      <c r="AJ56" s="13">
        <v>3811</v>
      </c>
      <c r="AK56" s="13">
        <v>3768</v>
      </c>
      <c r="AL56" s="13">
        <v>3830</v>
      </c>
      <c r="AM56" s="13">
        <v>3857</v>
      </c>
      <c r="AN56" s="13">
        <v>3853</v>
      </c>
      <c r="AO56" s="13">
        <v>3860</v>
      </c>
      <c r="AP56" s="13">
        <v>3879</v>
      </c>
      <c r="AQ56" s="13">
        <v>3904</v>
      </c>
      <c r="AR56" s="13">
        <v>3951</v>
      </c>
      <c r="AS56" s="13">
        <v>3928</v>
      </c>
      <c r="AT56" s="13">
        <v>3921</v>
      </c>
    </row>
    <row r="57" spans="1:46" x14ac:dyDescent="0.25">
      <c r="A57" s="15" t="s">
        <v>103</v>
      </c>
      <c r="B57" s="16" t="s">
        <v>48</v>
      </c>
      <c r="C57" s="13">
        <v>3290</v>
      </c>
      <c r="D57" s="13">
        <v>3310</v>
      </c>
      <c r="E57" s="13">
        <v>3293</v>
      </c>
      <c r="F57" s="13">
        <v>3278</v>
      </c>
      <c r="G57" s="13">
        <v>3296</v>
      </c>
      <c r="H57" s="13">
        <v>3337</v>
      </c>
      <c r="I57" s="13">
        <v>3304</v>
      </c>
      <c r="J57" s="13">
        <v>3337</v>
      </c>
      <c r="K57" s="13">
        <v>3346</v>
      </c>
      <c r="L57" s="13">
        <v>3320</v>
      </c>
      <c r="M57" s="13">
        <v>3312</v>
      </c>
      <c r="N57" s="13">
        <v>3443</v>
      </c>
      <c r="O57" s="13">
        <v>3267</v>
      </c>
      <c r="P57" s="13">
        <v>3255</v>
      </c>
      <c r="Q57" s="13">
        <v>3281</v>
      </c>
      <c r="R57" s="13">
        <v>3268</v>
      </c>
      <c r="S57" s="13">
        <v>3283</v>
      </c>
      <c r="T57" s="13">
        <v>3321</v>
      </c>
      <c r="U57" s="13">
        <v>3315</v>
      </c>
      <c r="V57" s="13">
        <v>3318</v>
      </c>
      <c r="W57" s="13">
        <v>3308</v>
      </c>
      <c r="X57" s="13">
        <v>3306</v>
      </c>
      <c r="Y57" s="13">
        <v>3291</v>
      </c>
      <c r="Z57" s="13">
        <v>3459</v>
      </c>
      <c r="AA57" s="13">
        <v>3214</v>
      </c>
      <c r="AB57" s="13">
        <v>3232</v>
      </c>
      <c r="AC57" s="13">
        <v>3237</v>
      </c>
      <c r="AD57" s="13">
        <v>3237</v>
      </c>
      <c r="AE57" s="13">
        <v>3256</v>
      </c>
      <c r="AF57" s="13">
        <v>3285</v>
      </c>
      <c r="AG57" s="13">
        <v>3257</v>
      </c>
      <c r="AH57" s="13">
        <v>3259</v>
      </c>
      <c r="AI57" s="13">
        <v>3283</v>
      </c>
      <c r="AJ57" s="13">
        <v>3281</v>
      </c>
      <c r="AK57" s="13">
        <v>3269</v>
      </c>
      <c r="AL57" s="13">
        <v>3417</v>
      </c>
      <c r="AM57" s="13">
        <v>3217</v>
      </c>
      <c r="AN57" s="13">
        <v>3207</v>
      </c>
      <c r="AO57" s="13">
        <v>3195</v>
      </c>
      <c r="AP57" s="13">
        <v>3224</v>
      </c>
      <c r="AQ57" s="13">
        <v>3253</v>
      </c>
      <c r="AR57" s="13">
        <v>3279</v>
      </c>
      <c r="AS57" s="13">
        <v>3257</v>
      </c>
      <c r="AT57" s="13">
        <v>3261</v>
      </c>
    </row>
    <row r="58" spans="1:46" x14ac:dyDescent="0.25">
      <c r="A58" s="15" t="s">
        <v>103</v>
      </c>
      <c r="B58" s="16" t="s">
        <v>63</v>
      </c>
      <c r="C58" s="13">
        <v>6197</v>
      </c>
      <c r="D58" s="13">
        <v>6196</v>
      </c>
      <c r="E58" s="13">
        <v>6246</v>
      </c>
      <c r="F58" s="13">
        <v>6232</v>
      </c>
      <c r="G58" s="13">
        <v>6251</v>
      </c>
      <c r="H58" s="13">
        <v>6345</v>
      </c>
      <c r="I58" s="13">
        <v>6219</v>
      </c>
      <c r="J58" s="13">
        <v>6189</v>
      </c>
      <c r="K58" s="13">
        <v>6283</v>
      </c>
      <c r="L58" s="13">
        <v>6222</v>
      </c>
      <c r="M58" s="13">
        <v>6197</v>
      </c>
      <c r="N58" s="13">
        <v>6380</v>
      </c>
      <c r="O58" s="13">
        <v>6113</v>
      </c>
      <c r="P58" s="13">
        <v>6108</v>
      </c>
      <c r="Q58" s="13">
        <v>6141</v>
      </c>
      <c r="R58" s="13">
        <v>6119</v>
      </c>
      <c r="S58" s="13">
        <v>6139</v>
      </c>
      <c r="T58" s="13">
        <v>6254</v>
      </c>
      <c r="U58" s="13">
        <v>6150</v>
      </c>
      <c r="V58" s="13">
        <v>6109</v>
      </c>
      <c r="W58" s="13">
        <v>6183</v>
      </c>
      <c r="X58" s="13">
        <v>6208</v>
      </c>
      <c r="Y58" s="13">
        <v>6188</v>
      </c>
      <c r="Z58" s="13">
        <v>6359</v>
      </c>
      <c r="AA58" s="13">
        <v>6074</v>
      </c>
      <c r="AB58" s="13">
        <v>6136</v>
      </c>
      <c r="AC58" s="13">
        <v>6159</v>
      </c>
      <c r="AD58" s="13">
        <v>6143</v>
      </c>
      <c r="AE58" s="13">
        <v>6161</v>
      </c>
      <c r="AF58" s="13">
        <v>6282</v>
      </c>
      <c r="AG58" s="13">
        <v>6212</v>
      </c>
      <c r="AH58" s="13">
        <v>6158</v>
      </c>
      <c r="AI58" s="13">
        <v>6251</v>
      </c>
      <c r="AJ58" s="13">
        <v>6175</v>
      </c>
      <c r="AK58" s="13">
        <v>6165</v>
      </c>
      <c r="AL58" s="13">
        <v>6327</v>
      </c>
      <c r="AM58" s="13">
        <v>6052</v>
      </c>
      <c r="AN58" s="13">
        <v>6064</v>
      </c>
      <c r="AO58" s="13">
        <v>6124</v>
      </c>
      <c r="AP58" s="13">
        <v>6127</v>
      </c>
      <c r="AQ58" s="13">
        <v>6148</v>
      </c>
      <c r="AR58" s="13">
        <v>6264</v>
      </c>
      <c r="AS58" s="13">
        <v>6167</v>
      </c>
      <c r="AT58" s="13">
        <v>6069</v>
      </c>
    </row>
    <row r="59" spans="1:46" x14ac:dyDescent="0.25">
      <c r="A59" s="15" t="s">
        <v>104</v>
      </c>
      <c r="B59" s="16" t="s">
        <v>45</v>
      </c>
      <c r="C59" s="13">
        <v>1034</v>
      </c>
      <c r="D59" s="13">
        <v>983</v>
      </c>
      <c r="E59" s="13">
        <v>974</v>
      </c>
      <c r="F59" s="13">
        <v>984</v>
      </c>
      <c r="G59" s="13">
        <v>979</v>
      </c>
      <c r="H59" s="13">
        <v>985</v>
      </c>
      <c r="I59" s="13">
        <v>1005</v>
      </c>
      <c r="J59" s="13">
        <v>1013</v>
      </c>
      <c r="K59" s="13">
        <v>992</v>
      </c>
      <c r="L59" s="13">
        <v>970</v>
      </c>
      <c r="M59" s="13">
        <v>964</v>
      </c>
      <c r="N59" s="13">
        <v>1027</v>
      </c>
      <c r="O59" s="13">
        <v>1031</v>
      </c>
      <c r="P59" s="13">
        <v>989</v>
      </c>
      <c r="Q59" s="13">
        <v>991</v>
      </c>
      <c r="R59" s="13">
        <v>981</v>
      </c>
      <c r="S59" s="13">
        <v>994</v>
      </c>
      <c r="T59" s="13">
        <v>995</v>
      </c>
      <c r="U59" s="13">
        <v>1013</v>
      </c>
      <c r="V59" s="13">
        <v>1009</v>
      </c>
      <c r="W59" s="13">
        <v>998</v>
      </c>
      <c r="X59" s="13">
        <v>988</v>
      </c>
      <c r="Y59" s="13">
        <v>978</v>
      </c>
      <c r="Z59" s="13">
        <v>1047</v>
      </c>
      <c r="AA59" s="13">
        <v>1038</v>
      </c>
      <c r="AB59" s="13">
        <v>993</v>
      </c>
      <c r="AC59" s="13">
        <v>994</v>
      </c>
      <c r="AD59" s="13">
        <v>999</v>
      </c>
      <c r="AE59" s="13">
        <v>1003</v>
      </c>
      <c r="AF59" s="13">
        <v>1021</v>
      </c>
      <c r="AG59" s="13">
        <v>1021</v>
      </c>
      <c r="AH59" s="13">
        <v>1011</v>
      </c>
      <c r="AI59" s="13">
        <v>1019</v>
      </c>
      <c r="AJ59" s="13">
        <v>992</v>
      </c>
      <c r="AK59" s="13">
        <v>985</v>
      </c>
      <c r="AL59" s="13">
        <v>1050</v>
      </c>
      <c r="AM59" s="13">
        <v>1103</v>
      </c>
      <c r="AN59" s="13">
        <v>1041</v>
      </c>
      <c r="AO59" s="13">
        <v>1040</v>
      </c>
      <c r="AP59" s="13">
        <v>1044</v>
      </c>
      <c r="AQ59" s="13">
        <v>1051</v>
      </c>
      <c r="AR59" s="13">
        <v>1086</v>
      </c>
      <c r="AS59" s="13">
        <v>1082</v>
      </c>
      <c r="AT59" s="13">
        <v>1071</v>
      </c>
    </row>
    <row r="60" spans="1:46" x14ac:dyDescent="0.25">
      <c r="A60" s="18" t="s">
        <v>104</v>
      </c>
      <c r="B60" s="16" t="s">
        <v>64</v>
      </c>
      <c r="C60" s="13">
        <v>79</v>
      </c>
      <c r="D60" s="13">
        <v>82</v>
      </c>
      <c r="E60" s="13">
        <v>85</v>
      </c>
      <c r="F60" s="13">
        <v>81</v>
      </c>
      <c r="G60" s="13">
        <v>84</v>
      </c>
      <c r="H60" s="13">
        <v>81</v>
      </c>
      <c r="I60" s="13">
        <v>78</v>
      </c>
      <c r="J60" s="13">
        <v>84</v>
      </c>
      <c r="K60" s="13">
        <v>88</v>
      </c>
      <c r="L60" s="13">
        <v>87</v>
      </c>
      <c r="M60" s="13">
        <v>90</v>
      </c>
      <c r="N60" s="13">
        <v>89</v>
      </c>
      <c r="O60" s="13">
        <v>82</v>
      </c>
      <c r="P60" s="13">
        <v>82</v>
      </c>
      <c r="Q60" s="13">
        <v>81</v>
      </c>
      <c r="R60" s="13">
        <v>83</v>
      </c>
      <c r="S60" s="13">
        <v>82</v>
      </c>
      <c r="T60" s="13">
        <v>82</v>
      </c>
      <c r="U60" s="13">
        <v>80</v>
      </c>
      <c r="V60" s="13">
        <v>81</v>
      </c>
      <c r="W60" s="13">
        <v>82</v>
      </c>
      <c r="X60" s="13">
        <v>82</v>
      </c>
      <c r="Y60" s="13">
        <v>83</v>
      </c>
      <c r="Z60" s="13">
        <v>85</v>
      </c>
      <c r="AA60" s="13">
        <v>81</v>
      </c>
      <c r="AB60" s="13">
        <v>83</v>
      </c>
      <c r="AC60" s="13">
        <v>82</v>
      </c>
      <c r="AD60" s="13">
        <v>84</v>
      </c>
      <c r="AE60" s="13">
        <v>83</v>
      </c>
      <c r="AF60" s="13">
        <v>82</v>
      </c>
      <c r="AG60" s="13">
        <v>85</v>
      </c>
      <c r="AH60" s="13">
        <v>79</v>
      </c>
      <c r="AI60" s="13">
        <v>86</v>
      </c>
      <c r="AJ60" s="13">
        <v>87</v>
      </c>
      <c r="AK60" s="13">
        <v>84</v>
      </c>
      <c r="AL60" s="13">
        <v>83</v>
      </c>
      <c r="AM60" s="13">
        <v>83</v>
      </c>
      <c r="AN60" s="13">
        <v>83</v>
      </c>
      <c r="AO60" s="13">
        <v>85</v>
      </c>
      <c r="AP60" s="13">
        <v>86</v>
      </c>
      <c r="AQ60" s="13">
        <v>86</v>
      </c>
      <c r="AR60" s="13">
        <v>86</v>
      </c>
      <c r="AS60" s="13">
        <v>86</v>
      </c>
      <c r="AT60" s="13">
        <v>85</v>
      </c>
    </row>
    <row r="61" spans="1:46" x14ac:dyDescent="0.25">
      <c r="A61" s="18" t="s">
        <v>104</v>
      </c>
      <c r="B61" s="16" t="s">
        <v>68</v>
      </c>
      <c r="C61" s="13">
        <v>14993</v>
      </c>
      <c r="D61" s="13">
        <v>14917</v>
      </c>
      <c r="E61" s="13">
        <v>15001</v>
      </c>
      <c r="F61" s="13">
        <v>14944</v>
      </c>
      <c r="G61" s="13">
        <v>14928</v>
      </c>
      <c r="H61" s="13">
        <v>15131</v>
      </c>
      <c r="I61" s="13">
        <v>15248</v>
      </c>
      <c r="J61" s="13">
        <v>15252</v>
      </c>
      <c r="K61" s="13">
        <v>15179</v>
      </c>
      <c r="L61" s="13">
        <v>15068</v>
      </c>
      <c r="M61" s="13">
        <v>14834</v>
      </c>
      <c r="N61" s="13">
        <v>15404</v>
      </c>
      <c r="O61" s="13">
        <v>14828</v>
      </c>
      <c r="P61" s="13">
        <v>14853</v>
      </c>
      <c r="Q61" s="13">
        <v>14821</v>
      </c>
      <c r="R61" s="13">
        <v>14874</v>
      </c>
      <c r="S61" s="13">
        <v>14973</v>
      </c>
      <c r="T61" s="13">
        <v>15030</v>
      </c>
      <c r="U61" s="13">
        <v>15244</v>
      </c>
      <c r="V61" s="13">
        <v>15185</v>
      </c>
      <c r="W61" s="13">
        <v>15160</v>
      </c>
      <c r="X61" s="13">
        <v>14974</v>
      </c>
      <c r="Y61" s="13">
        <v>14840</v>
      </c>
      <c r="Z61" s="13">
        <v>15423</v>
      </c>
      <c r="AA61" s="13">
        <v>14662</v>
      </c>
      <c r="AB61" s="13">
        <v>14741</v>
      </c>
      <c r="AC61" s="13">
        <v>14829</v>
      </c>
      <c r="AD61" s="13">
        <v>14868</v>
      </c>
      <c r="AE61" s="13">
        <v>14900</v>
      </c>
      <c r="AF61" s="13">
        <v>15009</v>
      </c>
      <c r="AG61" s="13">
        <v>15169</v>
      </c>
      <c r="AH61" s="13">
        <v>15234</v>
      </c>
      <c r="AI61" s="13">
        <v>15158</v>
      </c>
      <c r="AJ61" s="13">
        <v>14989</v>
      </c>
      <c r="AK61" s="13">
        <v>14858</v>
      </c>
      <c r="AL61" s="13">
        <v>15442</v>
      </c>
      <c r="AM61" s="13">
        <v>14871</v>
      </c>
      <c r="AN61" s="13">
        <v>14892</v>
      </c>
      <c r="AO61" s="13">
        <v>15010</v>
      </c>
      <c r="AP61" s="13">
        <v>15004</v>
      </c>
      <c r="AQ61" s="13">
        <v>15048</v>
      </c>
      <c r="AR61" s="13">
        <v>15202</v>
      </c>
      <c r="AS61" s="13">
        <v>15482</v>
      </c>
      <c r="AT61" s="13">
        <v>15348</v>
      </c>
    </row>
    <row r="62" spans="1:46" x14ac:dyDescent="0.25">
      <c r="A62" s="15" t="s">
        <v>105</v>
      </c>
      <c r="B62" s="16" t="s">
        <v>16</v>
      </c>
      <c r="C62" s="13">
        <v>6507</v>
      </c>
      <c r="D62" s="13">
        <v>6598</v>
      </c>
      <c r="E62" s="13">
        <v>6595</v>
      </c>
      <c r="F62" s="13">
        <v>6583</v>
      </c>
      <c r="G62" s="13">
        <v>6622</v>
      </c>
      <c r="H62" s="13">
        <v>6650</v>
      </c>
      <c r="I62" s="13">
        <v>6637</v>
      </c>
      <c r="J62" s="13">
        <v>6657</v>
      </c>
      <c r="K62" s="13">
        <v>6647</v>
      </c>
      <c r="L62" s="13">
        <v>6607</v>
      </c>
      <c r="M62" s="13">
        <v>6581</v>
      </c>
      <c r="N62" s="13">
        <v>6728</v>
      </c>
      <c r="O62" s="13">
        <v>6492</v>
      </c>
      <c r="P62" s="13">
        <v>6470</v>
      </c>
      <c r="Q62" s="13">
        <v>6448</v>
      </c>
      <c r="R62" s="13">
        <v>6474</v>
      </c>
      <c r="S62" s="13">
        <v>6477</v>
      </c>
      <c r="T62" s="13">
        <v>6524</v>
      </c>
      <c r="U62" s="13">
        <v>6575</v>
      </c>
      <c r="V62" s="13">
        <v>6509</v>
      </c>
      <c r="W62" s="13">
        <v>6559</v>
      </c>
      <c r="X62" s="13">
        <v>6569</v>
      </c>
      <c r="Y62" s="13">
        <v>6539</v>
      </c>
      <c r="Z62" s="13">
        <v>6729</v>
      </c>
      <c r="AA62" s="13">
        <v>6448</v>
      </c>
      <c r="AB62" s="13">
        <v>6501</v>
      </c>
      <c r="AC62" s="13">
        <v>6528</v>
      </c>
      <c r="AD62" s="13">
        <v>6542</v>
      </c>
      <c r="AE62" s="13">
        <v>6578</v>
      </c>
      <c r="AF62" s="13">
        <v>6563</v>
      </c>
      <c r="AG62" s="13">
        <v>6603</v>
      </c>
      <c r="AH62" s="13">
        <v>6580</v>
      </c>
      <c r="AI62" s="13">
        <v>6624</v>
      </c>
      <c r="AJ62" s="13">
        <v>6602</v>
      </c>
      <c r="AK62" s="13">
        <v>6515</v>
      </c>
      <c r="AL62" s="13">
        <v>6734</v>
      </c>
      <c r="AM62" s="13">
        <v>6477</v>
      </c>
      <c r="AN62" s="13">
        <v>6500</v>
      </c>
      <c r="AO62" s="13">
        <v>6545</v>
      </c>
      <c r="AP62" s="13">
        <v>6609</v>
      </c>
      <c r="AQ62" s="13">
        <v>6632</v>
      </c>
      <c r="AR62" s="13">
        <v>6697</v>
      </c>
      <c r="AS62" s="13">
        <v>6725</v>
      </c>
      <c r="AT62" s="13">
        <v>6633</v>
      </c>
    </row>
    <row r="63" spans="1:46" x14ac:dyDescent="0.25">
      <c r="A63" s="15" t="s">
        <v>105</v>
      </c>
      <c r="B63" s="16" t="s">
        <v>27</v>
      </c>
      <c r="C63" s="13">
        <v>6858</v>
      </c>
      <c r="D63" s="13">
        <v>6897</v>
      </c>
      <c r="E63" s="13">
        <v>6907</v>
      </c>
      <c r="F63" s="13">
        <v>6900</v>
      </c>
      <c r="G63" s="13">
        <v>6939</v>
      </c>
      <c r="H63" s="13">
        <v>6965</v>
      </c>
      <c r="I63" s="13">
        <v>6988</v>
      </c>
      <c r="J63" s="13">
        <v>7015</v>
      </c>
      <c r="K63" s="13">
        <v>7045</v>
      </c>
      <c r="L63" s="13">
        <v>7013</v>
      </c>
      <c r="M63" s="13">
        <v>6990</v>
      </c>
      <c r="N63" s="13">
        <v>7074</v>
      </c>
      <c r="O63" s="13">
        <v>7095</v>
      </c>
      <c r="P63" s="13">
        <v>7123</v>
      </c>
      <c r="Q63" s="13">
        <v>7131</v>
      </c>
      <c r="R63" s="13">
        <v>7129</v>
      </c>
      <c r="S63" s="13">
        <v>7135</v>
      </c>
      <c r="T63" s="13">
        <v>7185</v>
      </c>
      <c r="U63" s="13">
        <v>7143</v>
      </c>
      <c r="V63" s="13">
        <v>7178</v>
      </c>
      <c r="W63" s="13">
        <v>7222</v>
      </c>
      <c r="X63" s="13">
        <v>6974</v>
      </c>
      <c r="Y63" s="13">
        <v>7183</v>
      </c>
      <c r="Z63" s="13">
        <v>7243</v>
      </c>
      <c r="AA63" s="13">
        <v>7198</v>
      </c>
      <c r="AB63" s="13">
        <v>7266</v>
      </c>
      <c r="AC63" s="13">
        <v>7247</v>
      </c>
      <c r="AD63" s="13">
        <v>7275</v>
      </c>
      <c r="AE63" s="13">
        <v>7288</v>
      </c>
      <c r="AF63" s="13">
        <v>7282</v>
      </c>
      <c r="AG63" s="13">
        <v>7333</v>
      </c>
      <c r="AH63" s="13">
        <v>7218</v>
      </c>
      <c r="AI63" s="13">
        <v>7337</v>
      </c>
      <c r="AJ63" s="13">
        <v>7302</v>
      </c>
      <c r="AK63" s="13">
        <v>7328</v>
      </c>
      <c r="AL63" s="13">
        <v>7402</v>
      </c>
      <c r="AM63" s="13">
        <v>7449</v>
      </c>
      <c r="AN63" s="13">
        <v>7478</v>
      </c>
      <c r="AO63" s="13">
        <v>7505</v>
      </c>
      <c r="AP63" s="13">
        <v>7506</v>
      </c>
      <c r="AQ63" s="13">
        <v>7524</v>
      </c>
      <c r="AR63" s="13">
        <v>7582</v>
      </c>
      <c r="AS63" s="13">
        <v>7619</v>
      </c>
      <c r="AT63" s="13">
        <v>7547</v>
      </c>
    </row>
    <row r="64" spans="1:46" x14ac:dyDescent="0.25">
      <c r="A64" s="15" t="s">
        <v>105</v>
      </c>
      <c r="B64" s="16" t="s">
        <v>29</v>
      </c>
      <c r="C64" s="13">
        <v>2905</v>
      </c>
      <c r="D64" s="13">
        <v>2914</v>
      </c>
      <c r="E64" s="13">
        <v>2916</v>
      </c>
      <c r="F64" s="13">
        <v>2913</v>
      </c>
      <c r="G64" s="13">
        <v>2912</v>
      </c>
      <c r="H64" s="13">
        <v>2947</v>
      </c>
      <c r="I64" s="13">
        <v>2931</v>
      </c>
      <c r="J64" s="13">
        <v>2993</v>
      </c>
      <c r="K64" s="13">
        <v>2980</v>
      </c>
      <c r="L64" s="13">
        <v>2979</v>
      </c>
      <c r="M64" s="13">
        <v>2965</v>
      </c>
      <c r="N64" s="13">
        <v>3006</v>
      </c>
      <c r="O64" s="13">
        <v>2999</v>
      </c>
      <c r="P64" s="13">
        <v>3030</v>
      </c>
      <c r="Q64" s="13">
        <v>3044</v>
      </c>
      <c r="R64" s="13">
        <v>3022</v>
      </c>
      <c r="S64" s="13">
        <v>3024</v>
      </c>
      <c r="T64" s="13">
        <v>3051</v>
      </c>
      <c r="U64" s="13">
        <v>3060</v>
      </c>
      <c r="V64" s="13">
        <v>3057</v>
      </c>
      <c r="W64" s="13">
        <v>3080</v>
      </c>
      <c r="X64" s="13">
        <v>3055</v>
      </c>
      <c r="Y64" s="13">
        <v>3063</v>
      </c>
      <c r="Z64" s="13">
        <v>3141</v>
      </c>
      <c r="AA64" s="13">
        <v>3102</v>
      </c>
      <c r="AB64" s="13">
        <v>3131</v>
      </c>
      <c r="AC64" s="13">
        <v>3133</v>
      </c>
      <c r="AD64" s="13">
        <v>3140</v>
      </c>
      <c r="AE64" s="13">
        <v>2990</v>
      </c>
      <c r="AF64" s="13">
        <v>3157</v>
      </c>
      <c r="AG64" s="13">
        <v>3113</v>
      </c>
      <c r="AH64" s="13">
        <v>3166</v>
      </c>
      <c r="AI64" s="13">
        <v>3167</v>
      </c>
      <c r="AJ64" s="13">
        <v>3172</v>
      </c>
      <c r="AK64" s="13">
        <v>3168</v>
      </c>
      <c r="AL64" s="13">
        <v>3257</v>
      </c>
      <c r="AM64" s="13">
        <v>3237</v>
      </c>
      <c r="AN64" s="13">
        <v>3240</v>
      </c>
      <c r="AO64" s="13">
        <v>3262</v>
      </c>
      <c r="AP64" s="13">
        <v>3257</v>
      </c>
      <c r="AQ64" s="13">
        <v>3267</v>
      </c>
      <c r="AR64" s="13">
        <v>3283</v>
      </c>
      <c r="AS64" s="13">
        <v>3275</v>
      </c>
      <c r="AT64" s="13">
        <v>3282</v>
      </c>
    </row>
    <row r="65" spans="1:46" x14ac:dyDescent="0.25">
      <c r="A65" s="15" t="s">
        <v>105</v>
      </c>
      <c r="B65" s="16" t="s">
        <v>39</v>
      </c>
      <c r="C65" s="13">
        <v>2975</v>
      </c>
      <c r="D65" s="13">
        <v>2970</v>
      </c>
      <c r="E65" s="13">
        <v>2969</v>
      </c>
      <c r="F65" s="13">
        <v>2959</v>
      </c>
      <c r="G65" s="13">
        <v>2989</v>
      </c>
      <c r="H65" s="13">
        <v>2974</v>
      </c>
      <c r="I65" s="13">
        <v>2972</v>
      </c>
      <c r="J65" s="13">
        <v>3019</v>
      </c>
      <c r="K65" s="13">
        <v>2975</v>
      </c>
      <c r="L65" s="13">
        <v>2991</v>
      </c>
      <c r="M65" s="13">
        <v>2974</v>
      </c>
      <c r="N65" s="13">
        <v>3024</v>
      </c>
      <c r="O65" s="13">
        <v>3070</v>
      </c>
      <c r="P65" s="13">
        <v>3057</v>
      </c>
      <c r="Q65" s="13">
        <v>3045</v>
      </c>
      <c r="R65" s="13">
        <v>3077</v>
      </c>
      <c r="S65" s="13">
        <v>3078</v>
      </c>
      <c r="T65" s="13">
        <v>3095</v>
      </c>
      <c r="U65" s="13">
        <v>3092</v>
      </c>
      <c r="V65" s="13">
        <v>3134</v>
      </c>
      <c r="W65" s="13">
        <v>3083</v>
      </c>
      <c r="X65" s="13">
        <v>3097</v>
      </c>
      <c r="Y65" s="13">
        <v>3067</v>
      </c>
      <c r="Z65" s="13">
        <v>3117</v>
      </c>
      <c r="AA65" s="13">
        <v>3140</v>
      </c>
      <c r="AB65" s="13">
        <v>3151</v>
      </c>
      <c r="AC65" s="13">
        <v>3154</v>
      </c>
      <c r="AD65" s="13">
        <v>3169</v>
      </c>
      <c r="AE65" s="13">
        <v>3173</v>
      </c>
      <c r="AF65" s="13">
        <v>3208</v>
      </c>
      <c r="AG65" s="13">
        <v>3228</v>
      </c>
      <c r="AH65" s="13">
        <v>3240</v>
      </c>
      <c r="AI65" s="13">
        <v>3242</v>
      </c>
      <c r="AJ65" s="13">
        <v>3246</v>
      </c>
      <c r="AK65" s="13">
        <v>3220</v>
      </c>
      <c r="AL65" s="13">
        <v>3263</v>
      </c>
      <c r="AM65" s="13">
        <v>3245</v>
      </c>
      <c r="AN65" s="13">
        <v>3281</v>
      </c>
      <c r="AO65" s="13">
        <v>3287</v>
      </c>
      <c r="AP65" s="13">
        <v>3302</v>
      </c>
      <c r="AQ65" s="13">
        <v>3325</v>
      </c>
      <c r="AR65" s="13">
        <v>3319</v>
      </c>
      <c r="AS65" s="13">
        <v>3345</v>
      </c>
      <c r="AT65" s="13">
        <v>3321</v>
      </c>
    </row>
    <row r="66" spans="1:46" x14ac:dyDescent="0.25">
      <c r="A66" s="15" t="s">
        <v>105</v>
      </c>
      <c r="B66" s="16" t="s">
        <v>51</v>
      </c>
      <c r="C66" s="13">
        <v>2190</v>
      </c>
      <c r="D66" s="13">
        <v>2191</v>
      </c>
      <c r="E66" s="13">
        <v>2213</v>
      </c>
      <c r="F66" s="13">
        <v>2220</v>
      </c>
      <c r="G66" s="13">
        <v>2226</v>
      </c>
      <c r="H66" s="13">
        <v>2237</v>
      </c>
      <c r="I66" s="13">
        <v>2201</v>
      </c>
      <c r="J66" s="13">
        <v>2217</v>
      </c>
      <c r="K66" s="13">
        <v>2221</v>
      </c>
      <c r="L66" s="13">
        <v>2233</v>
      </c>
      <c r="M66" s="13">
        <v>2211</v>
      </c>
      <c r="N66" s="13">
        <v>2248</v>
      </c>
      <c r="O66" s="13">
        <v>2225</v>
      </c>
      <c r="P66" s="13">
        <v>2218</v>
      </c>
      <c r="Q66" s="13">
        <v>2227</v>
      </c>
      <c r="R66" s="13">
        <v>2231</v>
      </c>
      <c r="S66" s="13">
        <v>2231</v>
      </c>
      <c r="T66" s="13">
        <v>2251</v>
      </c>
      <c r="U66" s="13">
        <v>2254</v>
      </c>
      <c r="V66" s="13">
        <v>2239</v>
      </c>
      <c r="W66" s="13">
        <v>2241</v>
      </c>
      <c r="X66" s="13">
        <v>2245</v>
      </c>
      <c r="Y66" s="13">
        <v>2246</v>
      </c>
      <c r="Z66" s="13">
        <v>2282</v>
      </c>
      <c r="AA66" s="13">
        <v>2233</v>
      </c>
      <c r="AB66" s="13">
        <v>2246</v>
      </c>
      <c r="AC66" s="13">
        <v>2250</v>
      </c>
      <c r="AD66" s="13">
        <v>2257</v>
      </c>
      <c r="AE66" s="13">
        <v>2272</v>
      </c>
      <c r="AF66" s="13">
        <v>2285</v>
      </c>
      <c r="AG66" s="13">
        <v>2278</v>
      </c>
      <c r="AH66" s="13">
        <v>2290</v>
      </c>
      <c r="AI66" s="13">
        <v>2279</v>
      </c>
      <c r="AJ66" s="13">
        <v>2280</v>
      </c>
      <c r="AK66" s="13">
        <v>2255</v>
      </c>
      <c r="AL66" s="13">
        <v>2299</v>
      </c>
      <c r="AM66" s="13">
        <v>2332</v>
      </c>
      <c r="AN66" s="13">
        <v>2324</v>
      </c>
      <c r="AO66" s="13">
        <v>2326</v>
      </c>
      <c r="AP66" s="13">
        <v>2336</v>
      </c>
      <c r="AQ66" s="13">
        <v>2344</v>
      </c>
      <c r="AR66" s="13">
        <v>2372</v>
      </c>
      <c r="AS66" s="13">
        <v>2383</v>
      </c>
      <c r="AT66" s="13">
        <v>2375</v>
      </c>
    </row>
    <row r="67" spans="1:46" x14ac:dyDescent="0.25">
      <c r="A67" s="15" t="s">
        <v>105</v>
      </c>
      <c r="B67" s="16" t="s">
        <v>53</v>
      </c>
      <c r="C67" s="13">
        <v>2179</v>
      </c>
      <c r="D67" s="13">
        <v>2192</v>
      </c>
      <c r="E67" s="13">
        <v>2186</v>
      </c>
      <c r="F67" s="13">
        <v>2198</v>
      </c>
      <c r="G67" s="13">
        <v>2206</v>
      </c>
      <c r="H67" s="13">
        <v>2227</v>
      </c>
      <c r="I67" s="13">
        <v>2231</v>
      </c>
      <c r="J67" s="13">
        <v>2191</v>
      </c>
      <c r="K67" s="13">
        <v>2223</v>
      </c>
      <c r="L67" s="13">
        <v>2216</v>
      </c>
      <c r="M67" s="13">
        <v>2220</v>
      </c>
      <c r="N67" s="13">
        <v>2277</v>
      </c>
      <c r="O67" s="13">
        <v>2195</v>
      </c>
      <c r="P67" s="13">
        <v>2193</v>
      </c>
      <c r="Q67" s="13">
        <v>2205</v>
      </c>
      <c r="R67" s="13">
        <v>2215</v>
      </c>
      <c r="S67" s="13">
        <v>2219</v>
      </c>
      <c r="T67" s="13">
        <v>2227</v>
      </c>
      <c r="U67" s="13">
        <v>2218</v>
      </c>
      <c r="V67" s="13">
        <v>2202</v>
      </c>
      <c r="W67" s="13">
        <v>2215</v>
      </c>
      <c r="X67" s="13">
        <v>2230</v>
      </c>
      <c r="Y67" s="13">
        <v>2229</v>
      </c>
      <c r="Z67" s="13">
        <v>2287</v>
      </c>
      <c r="AA67" s="13">
        <v>2127</v>
      </c>
      <c r="AB67" s="13">
        <v>2154</v>
      </c>
      <c r="AC67" s="13">
        <v>2162</v>
      </c>
      <c r="AD67" s="13">
        <v>2166</v>
      </c>
      <c r="AE67" s="13">
        <v>2191</v>
      </c>
      <c r="AF67" s="13">
        <v>2203</v>
      </c>
      <c r="AG67" s="13">
        <v>2224</v>
      </c>
      <c r="AH67" s="13">
        <v>2197</v>
      </c>
      <c r="AI67" s="13">
        <v>2237</v>
      </c>
      <c r="AJ67" s="13">
        <v>2208</v>
      </c>
      <c r="AK67" s="13">
        <v>2176</v>
      </c>
      <c r="AL67" s="13">
        <v>2243</v>
      </c>
      <c r="AM67" s="13">
        <v>2144</v>
      </c>
      <c r="AN67" s="13">
        <v>2182</v>
      </c>
      <c r="AO67" s="13">
        <v>2192</v>
      </c>
      <c r="AP67" s="13">
        <v>2203</v>
      </c>
      <c r="AQ67" s="13">
        <v>2213</v>
      </c>
      <c r="AR67" s="13">
        <v>2220</v>
      </c>
      <c r="AS67" s="13">
        <v>2256</v>
      </c>
      <c r="AT67" s="13">
        <v>2228</v>
      </c>
    </row>
    <row r="68" spans="1:46" x14ac:dyDescent="0.25">
      <c r="A68" s="15" t="s">
        <v>105</v>
      </c>
      <c r="B68" s="16" t="s">
        <v>74</v>
      </c>
      <c r="C68" s="13">
        <v>45788</v>
      </c>
      <c r="D68" s="13">
        <v>45942</v>
      </c>
      <c r="E68" s="13">
        <v>46073</v>
      </c>
      <c r="F68" s="13">
        <v>46092</v>
      </c>
      <c r="G68" s="13">
        <v>46335</v>
      </c>
      <c r="H68" s="13">
        <v>46491</v>
      </c>
      <c r="I68" s="13">
        <v>46036</v>
      </c>
      <c r="J68" s="13">
        <v>46325</v>
      </c>
      <c r="K68" s="13">
        <v>46279</v>
      </c>
      <c r="L68" s="13">
        <v>46425</v>
      </c>
      <c r="M68" s="13">
        <v>46227</v>
      </c>
      <c r="N68" s="13">
        <v>46617</v>
      </c>
      <c r="O68" s="13">
        <v>46215</v>
      </c>
      <c r="P68" s="13">
        <v>46171</v>
      </c>
      <c r="Q68" s="13">
        <v>46187</v>
      </c>
      <c r="R68" s="13">
        <v>46395</v>
      </c>
      <c r="S68" s="13">
        <v>46526</v>
      </c>
      <c r="T68" s="13">
        <v>46673</v>
      </c>
      <c r="U68" s="13">
        <v>46236</v>
      </c>
      <c r="V68" s="13">
        <v>46466</v>
      </c>
      <c r="W68" s="13">
        <v>46600</v>
      </c>
      <c r="X68" s="13">
        <v>46566</v>
      </c>
      <c r="Y68" s="13">
        <v>46551</v>
      </c>
      <c r="Z68" s="13">
        <v>46986</v>
      </c>
      <c r="AA68" s="13">
        <v>45871</v>
      </c>
      <c r="AB68" s="13">
        <v>46089</v>
      </c>
      <c r="AC68" s="13">
        <v>46124</v>
      </c>
      <c r="AD68" s="13">
        <v>46276</v>
      </c>
      <c r="AE68" s="13">
        <v>46491</v>
      </c>
      <c r="AF68" s="13">
        <v>46694</v>
      </c>
      <c r="AG68" s="13">
        <v>46394</v>
      </c>
      <c r="AH68" s="13">
        <v>46400</v>
      </c>
      <c r="AI68" s="13">
        <v>46804</v>
      </c>
      <c r="AJ68" s="13">
        <v>46803</v>
      </c>
      <c r="AK68" s="13">
        <v>46594</v>
      </c>
      <c r="AL68" s="13">
        <v>47243</v>
      </c>
      <c r="AM68" s="13">
        <v>46231</v>
      </c>
      <c r="AN68" s="13">
        <v>46341</v>
      </c>
      <c r="AO68" s="13">
        <v>46703</v>
      </c>
      <c r="AP68" s="13">
        <v>46851</v>
      </c>
      <c r="AQ68" s="13">
        <v>46981</v>
      </c>
      <c r="AR68" s="13">
        <v>47467</v>
      </c>
      <c r="AS68" s="13">
        <v>47039</v>
      </c>
      <c r="AT68" s="13">
        <v>46970</v>
      </c>
    </row>
    <row r="69" spans="1:46" x14ac:dyDescent="0.25">
      <c r="A69" s="15" t="s">
        <v>105</v>
      </c>
      <c r="B69" s="16" t="s">
        <v>75</v>
      </c>
      <c r="C69" s="13">
        <v>6384</v>
      </c>
      <c r="D69" s="13">
        <v>6416</v>
      </c>
      <c r="E69" s="13">
        <v>6391</v>
      </c>
      <c r="F69" s="13">
        <v>6393</v>
      </c>
      <c r="G69" s="13">
        <v>6411</v>
      </c>
      <c r="H69" s="13">
        <v>6437</v>
      </c>
      <c r="I69" s="13">
        <v>6523</v>
      </c>
      <c r="J69" s="13">
        <v>6436</v>
      </c>
      <c r="K69" s="13">
        <v>6441</v>
      </c>
      <c r="L69" s="13">
        <v>6419</v>
      </c>
      <c r="M69" s="13">
        <v>6433</v>
      </c>
      <c r="N69" s="13">
        <v>6475</v>
      </c>
      <c r="O69" s="13">
        <v>6584</v>
      </c>
      <c r="P69" s="13">
        <v>6580</v>
      </c>
      <c r="Q69" s="13">
        <v>6595</v>
      </c>
      <c r="R69" s="13">
        <v>6625</v>
      </c>
      <c r="S69" s="13">
        <v>6628</v>
      </c>
      <c r="T69" s="13">
        <v>6666</v>
      </c>
      <c r="U69" s="13">
        <v>6752</v>
      </c>
      <c r="V69" s="13">
        <v>6670</v>
      </c>
      <c r="W69" s="13">
        <v>6681</v>
      </c>
      <c r="X69" s="13">
        <v>6675</v>
      </c>
      <c r="Y69" s="13">
        <v>6674</v>
      </c>
      <c r="Z69" s="13">
        <v>6777</v>
      </c>
      <c r="AA69" s="13">
        <v>6621</v>
      </c>
      <c r="AB69" s="13">
        <v>6712</v>
      </c>
      <c r="AC69" s="13">
        <v>6717</v>
      </c>
      <c r="AD69" s="13">
        <v>6748</v>
      </c>
      <c r="AE69" s="13">
        <v>6766</v>
      </c>
      <c r="AF69" s="13">
        <v>6795</v>
      </c>
      <c r="AG69" s="13">
        <v>6789</v>
      </c>
      <c r="AH69" s="13">
        <v>6763</v>
      </c>
      <c r="AI69" s="13">
        <v>6801</v>
      </c>
      <c r="AJ69" s="13">
        <v>6819</v>
      </c>
      <c r="AK69" s="13">
        <v>6787</v>
      </c>
      <c r="AL69" s="13">
        <v>6889</v>
      </c>
      <c r="AM69" s="13">
        <v>7030</v>
      </c>
      <c r="AN69" s="13">
        <v>7075</v>
      </c>
      <c r="AO69" s="13">
        <v>7106</v>
      </c>
      <c r="AP69" s="13">
        <v>7135</v>
      </c>
      <c r="AQ69" s="13">
        <v>7165</v>
      </c>
      <c r="AR69" s="13">
        <v>7228</v>
      </c>
      <c r="AS69" s="13">
        <v>7257</v>
      </c>
      <c r="AT69" s="13">
        <v>7193</v>
      </c>
    </row>
    <row r="70" spans="1:46" x14ac:dyDescent="0.25">
      <c r="A70" s="15" t="s">
        <v>106</v>
      </c>
      <c r="B70" s="16" t="s">
        <v>52</v>
      </c>
      <c r="C70" s="13">
        <v>2921</v>
      </c>
      <c r="D70" s="13">
        <v>2999</v>
      </c>
      <c r="E70" s="13">
        <v>2937</v>
      </c>
      <c r="F70" s="13">
        <v>2933</v>
      </c>
      <c r="G70" s="13">
        <v>2918</v>
      </c>
      <c r="H70" s="13">
        <v>2920</v>
      </c>
      <c r="I70" s="13">
        <v>2926</v>
      </c>
      <c r="J70" s="13">
        <v>2946</v>
      </c>
      <c r="K70" s="13">
        <v>2942</v>
      </c>
      <c r="L70" s="13">
        <v>2902</v>
      </c>
      <c r="M70" s="13">
        <v>2873</v>
      </c>
      <c r="N70" s="13">
        <v>3022</v>
      </c>
      <c r="O70" s="13">
        <v>2856</v>
      </c>
      <c r="P70" s="13">
        <v>2875</v>
      </c>
      <c r="Q70" s="13">
        <v>2871</v>
      </c>
      <c r="R70" s="13">
        <v>2870</v>
      </c>
      <c r="S70" s="13">
        <v>2846</v>
      </c>
      <c r="T70" s="13">
        <v>2877</v>
      </c>
      <c r="U70" s="13">
        <v>2878</v>
      </c>
      <c r="V70" s="13">
        <v>2891</v>
      </c>
      <c r="W70" s="13">
        <v>2903</v>
      </c>
      <c r="X70" s="13">
        <v>2891</v>
      </c>
      <c r="Y70" s="13">
        <v>2868</v>
      </c>
      <c r="Z70" s="13">
        <v>2992</v>
      </c>
      <c r="AA70" s="13">
        <v>2805</v>
      </c>
      <c r="AB70" s="13">
        <v>2833</v>
      </c>
      <c r="AC70" s="13">
        <v>2848</v>
      </c>
      <c r="AD70" s="13">
        <v>2845</v>
      </c>
      <c r="AE70" s="13">
        <v>2846</v>
      </c>
      <c r="AF70" s="13">
        <v>2836</v>
      </c>
      <c r="AG70" s="13">
        <v>2870</v>
      </c>
      <c r="AH70" s="13">
        <v>2874</v>
      </c>
      <c r="AI70" s="13">
        <v>2896</v>
      </c>
      <c r="AJ70" s="13">
        <v>2845</v>
      </c>
      <c r="AK70" s="13">
        <v>2838</v>
      </c>
      <c r="AL70" s="13">
        <v>2957</v>
      </c>
      <c r="AM70" s="13">
        <v>2820</v>
      </c>
      <c r="AN70" s="13">
        <v>2823</v>
      </c>
      <c r="AO70" s="13">
        <v>2838</v>
      </c>
      <c r="AP70" s="13">
        <v>2835</v>
      </c>
      <c r="AQ70" s="13">
        <v>2826</v>
      </c>
      <c r="AR70" s="13">
        <v>2850</v>
      </c>
      <c r="AS70" s="13">
        <v>2852</v>
      </c>
      <c r="AT70" s="13">
        <v>2836</v>
      </c>
    </row>
    <row r="71" spans="1:46" x14ac:dyDescent="0.25">
      <c r="A71" s="15" t="s">
        <v>106</v>
      </c>
      <c r="B71" s="16" t="s">
        <v>77</v>
      </c>
      <c r="C71" s="13">
        <v>2483</v>
      </c>
      <c r="D71" s="13">
        <v>2514</v>
      </c>
      <c r="E71" s="13">
        <v>2537</v>
      </c>
      <c r="F71" s="13">
        <v>2532</v>
      </c>
      <c r="G71" s="13">
        <v>2553</v>
      </c>
      <c r="H71" s="13">
        <v>2565</v>
      </c>
      <c r="I71" s="13">
        <v>2518</v>
      </c>
      <c r="J71" s="13">
        <v>2573</v>
      </c>
      <c r="K71" s="13">
        <v>2568</v>
      </c>
      <c r="L71" s="13">
        <v>2547</v>
      </c>
      <c r="M71" s="13">
        <v>2535</v>
      </c>
      <c r="N71" s="13">
        <v>2610</v>
      </c>
      <c r="O71" s="13">
        <v>2489</v>
      </c>
      <c r="P71" s="13">
        <v>2489</v>
      </c>
      <c r="Q71" s="13">
        <v>2501</v>
      </c>
      <c r="R71" s="13">
        <v>2520</v>
      </c>
      <c r="S71" s="13">
        <v>2535</v>
      </c>
      <c r="T71" s="13">
        <v>2563</v>
      </c>
      <c r="U71" s="13">
        <v>2545</v>
      </c>
      <c r="V71" s="13">
        <v>2531</v>
      </c>
      <c r="W71" s="13">
        <v>2543</v>
      </c>
      <c r="X71" s="13">
        <v>2361</v>
      </c>
      <c r="Y71" s="13">
        <v>2513</v>
      </c>
      <c r="Z71" s="13">
        <v>2612</v>
      </c>
      <c r="AA71" s="13">
        <v>2464</v>
      </c>
      <c r="AB71" s="13">
        <v>2476</v>
      </c>
      <c r="AC71" s="13">
        <v>2472</v>
      </c>
      <c r="AD71" s="13">
        <v>2469</v>
      </c>
      <c r="AE71" s="13">
        <v>2503</v>
      </c>
      <c r="AF71" s="13">
        <v>2528</v>
      </c>
      <c r="AG71" s="13">
        <v>2540</v>
      </c>
      <c r="AH71" s="13">
        <v>2490</v>
      </c>
      <c r="AI71" s="13">
        <v>2527</v>
      </c>
      <c r="AJ71" s="13">
        <v>2505</v>
      </c>
      <c r="AK71" s="13">
        <v>2496</v>
      </c>
      <c r="AL71" s="13">
        <v>2583</v>
      </c>
      <c r="AM71" s="13">
        <v>2421</v>
      </c>
      <c r="AN71" s="13">
        <v>2430</v>
      </c>
      <c r="AO71" s="13">
        <v>2447</v>
      </c>
      <c r="AP71" s="13">
        <v>2453</v>
      </c>
      <c r="AQ71" s="13">
        <v>2471</v>
      </c>
      <c r="AR71" s="13">
        <v>2512</v>
      </c>
      <c r="AS71" s="13">
        <v>2524</v>
      </c>
      <c r="AT71" s="13">
        <v>2472</v>
      </c>
    </row>
    <row r="72" spans="1:46" x14ac:dyDescent="0.25">
      <c r="A72" s="15" t="s">
        <v>106</v>
      </c>
      <c r="B72" s="16" t="s">
        <v>79</v>
      </c>
      <c r="C72" s="13">
        <v>5828</v>
      </c>
      <c r="D72" s="13">
        <v>5899</v>
      </c>
      <c r="E72" s="13">
        <v>5913</v>
      </c>
      <c r="F72" s="13">
        <v>5885</v>
      </c>
      <c r="G72" s="13">
        <v>5894</v>
      </c>
      <c r="H72" s="13">
        <v>5916</v>
      </c>
      <c r="I72" s="13">
        <v>5906</v>
      </c>
      <c r="J72" s="13">
        <v>5963</v>
      </c>
      <c r="K72" s="13">
        <v>5952</v>
      </c>
      <c r="L72" s="13">
        <v>5938</v>
      </c>
      <c r="M72" s="13">
        <v>5911</v>
      </c>
      <c r="N72" s="13">
        <v>5984</v>
      </c>
      <c r="O72" s="13">
        <v>5722</v>
      </c>
      <c r="P72" s="13">
        <v>5729</v>
      </c>
      <c r="Q72" s="13">
        <v>5728</v>
      </c>
      <c r="R72" s="13">
        <v>5702</v>
      </c>
      <c r="S72" s="13">
        <v>5648</v>
      </c>
      <c r="T72" s="13">
        <v>5730</v>
      </c>
      <c r="U72" s="13">
        <v>5726</v>
      </c>
      <c r="V72" s="13">
        <v>5728</v>
      </c>
      <c r="W72" s="13">
        <v>5752</v>
      </c>
      <c r="X72" s="13">
        <v>5738</v>
      </c>
      <c r="Y72" s="13">
        <v>5691</v>
      </c>
      <c r="Z72" s="13">
        <v>5785</v>
      </c>
      <c r="AA72" s="13">
        <v>5553</v>
      </c>
      <c r="AB72" s="13">
        <v>5557</v>
      </c>
      <c r="AC72" s="13">
        <v>5587</v>
      </c>
      <c r="AD72" s="13">
        <v>5619</v>
      </c>
      <c r="AE72" s="13">
        <v>5651</v>
      </c>
      <c r="AF72" s="13">
        <v>5609</v>
      </c>
      <c r="AG72" s="13">
        <v>5663</v>
      </c>
      <c r="AH72" s="13">
        <v>5629</v>
      </c>
      <c r="AI72" s="13">
        <v>5638</v>
      </c>
      <c r="AJ72" s="13">
        <v>5623</v>
      </c>
      <c r="AK72" s="13">
        <v>5561</v>
      </c>
      <c r="AL72" s="13">
        <v>5664</v>
      </c>
      <c r="AM72" s="13">
        <v>5490</v>
      </c>
      <c r="AN72" s="13">
        <v>5500</v>
      </c>
      <c r="AO72" s="13">
        <v>5548</v>
      </c>
      <c r="AP72" s="13">
        <v>5549</v>
      </c>
      <c r="AQ72" s="13">
        <v>5587</v>
      </c>
      <c r="AR72" s="13">
        <v>5636</v>
      </c>
      <c r="AS72" s="13">
        <v>5676</v>
      </c>
      <c r="AT72" s="13">
        <v>5655</v>
      </c>
    </row>
    <row r="73" spans="1:46" x14ac:dyDescent="0.25">
      <c r="A73" s="15" t="s">
        <v>107</v>
      </c>
      <c r="B73" s="16" t="s">
        <v>46</v>
      </c>
      <c r="C73" s="13">
        <v>2912</v>
      </c>
      <c r="D73" s="13">
        <v>2944</v>
      </c>
      <c r="E73" s="13">
        <v>2963</v>
      </c>
      <c r="F73" s="13">
        <v>2925</v>
      </c>
      <c r="G73" s="13">
        <v>2962</v>
      </c>
      <c r="H73" s="13">
        <v>2954</v>
      </c>
      <c r="I73" s="13">
        <v>2919</v>
      </c>
      <c r="J73" s="13">
        <v>2946</v>
      </c>
      <c r="K73" s="13">
        <v>2965</v>
      </c>
      <c r="L73" s="13">
        <v>2951</v>
      </c>
      <c r="M73" s="13">
        <v>2906</v>
      </c>
      <c r="N73" s="13">
        <v>2971</v>
      </c>
      <c r="O73" s="13">
        <v>2856</v>
      </c>
      <c r="P73" s="13">
        <v>2873</v>
      </c>
      <c r="Q73" s="13">
        <v>2857</v>
      </c>
      <c r="R73" s="13">
        <v>2876</v>
      </c>
      <c r="S73" s="13">
        <v>2892</v>
      </c>
      <c r="T73" s="13">
        <v>2911</v>
      </c>
      <c r="U73" s="13">
        <v>2907</v>
      </c>
      <c r="V73" s="13">
        <v>2886</v>
      </c>
      <c r="W73" s="13">
        <v>2916</v>
      </c>
      <c r="X73" s="13">
        <v>2918</v>
      </c>
      <c r="Y73" s="13">
        <v>2897</v>
      </c>
      <c r="Z73" s="13">
        <v>2936</v>
      </c>
      <c r="AA73" s="13">
        <v>2833</v>
      </c>
      <c r="AB73" s="13">
        <v>2831</v>
      </c>
      <c r="AC73" s="13">
        <v>2848</v>
      </c>
      <c r="AD73" s="13">
        <v>2851</v>
      </c>
      <c r="AE73" s="13">
        <v>2868</v>
      </c>
      <c r="AF73" s="13">
        <v>2968</v>
      </c>
      <c r="AG73" s="13">
        <v>2918</v>
      </c>
      <c r="AH73" s="13">
        <v>2870</v>
      </c>
      <c r="AI73" s="13">
        <v>2931</v>
      </c>
      <c r="AJ73" s="13">
        <v>2900</v>
      </c>
      <c r="AK73" s="13">
        <v>2847</v>
      </c>
      <c r="AL73" s="13">
        <v>2923</v>
      </c>
      <c r="AM73" s="13">
        <v>2783</v>
      </c>
      <c r="AN73" s="13">
        <v>2799</v>
      </c>
      <c r="AO73" s="13">
        <v>2818</v>
      </c>
      <c r="AP73" s="13">
        <v>2836</v>
      </c>
      <c r="AQ73" s="13">
        <v>2846</v>
      </c>
      <c r="AR73" s="13">
        <v>2946</v>
      </c>
      <c r="AS73" s="13">
        <v>2905</v>
      </c>
      <c r="AT73" s="13">
        <v>2857</v>
      </c>
    </row>
    <row r="74" spans="1:46" x14ac:dyDescent="0.25">
      <c r="A74" s="15" t="s">
        <v>107</v>
      </c>
      <c r="B74" s="16" t="s">
        <v>55</v>
      </c>
      <c r="C74" s="13">
        <v>3355</v>
      </c>
      <c r="D74" s="13">
        <v>3373</v>
      </c>
      <c r="E74" s="13">
        <v>3423</v>
      </c>
      <c r="F74" s="13">
        <v>3415</v>
      </c>
      <c r="G74" s="13">
        <v>3389</v>
      </c>
      <c r="H74" s="13">
        <v>3437</v>
      </c>
      <c r="I74" s="13">
        <v>3497</v>
      </c>
      <c r="J74" s="13">
        <v>3442</v>
      </c>
      <c r="K74" s="13">
        <v>3437</v>
      </c>
      <c r="L74" s="13">
        <v>3451</v>
      </c>
      <c r="M74" s="13">
        <v>3406</v>
      </c>
      <c r="N74" s="13">
        <v>3482</v>
      </c>
      <c r="O74" s="13">
        <v>3297</v>
      </c>
      <c r="P74" s="13">
        <v>3305</v>
      </c>
      <c r="Q74" s="13">
        <v>3348</v>
      </c>
      <c r="R74" s="13">
        <v>3324</v>
      </c>
      <c r="S74" s="13">
        <v>3345</v>
      </c>
      <c r="T74" s="13">
        <v>3361</v>
      </c>
      <c r="U74" s="13">
        <v>3463</v>
      </c>
      <c r="V74" s="13">
        <v>3338</v>
      </c>
      <c r="W74" s="13">
        <v>3349</v>
      </c>
      <c r="X74" s="13">
        <v>3360</v>
      </c>
      <c r="Y74" s="13">
        <v>3343</v>
      </c>
      <c r="Z74" s="13">
        <v>3449</v>
      </c>
      <c r="AA74" s="13">
        <v>3231</v>
      </c>
      <c r="AB74" s="13">
        <v>3237</v>
      </c>
      <c r="AC74" s="13">
        <v>3284</v>
      </c>
      <c r="AD74" s="13">
        <v>3263</v>
      </c>
      <c r="AE74" s="13">
        <v>3261</v>
      </c>
      <c r="AF74" s="13">
        <v>3325</v>
      </c>
      <c r="AG74" s="13">
        <v>3375</v>
      </c>
      <c r="AH74" s="13">
        <v>3316</v>
      </c>
      <c r="AI74" s="13">
        <v>3314</v>
      </c>
      <c r="AJ74" s="13">
        <v>3285</v>
      </c>
      <c r="AK74" s="13">
        <v>3259</v>
      </c>
      <c r="AL74" s="13">
        <v>3351</v>
      </c>
      <c r="AM74" s="13">
        <v>3205</v>
      </c>
      <c r="AN74" s="13">
        <v>3202</v>
      </c>
      <c r="AO74" s="13">
        <v>3266</v>
      </c>
      <c r="AP74" s="13">
        <v>3213</v>
      </c>
      <c r="AQ74" s="13">
        <v>3244</v>
      </c>
      <c r="AR74" s="13">
        <v>3280</v>
      </c>
      <c r="AS74" s="13">
        <v>3339</v>
      </c>
      <c r="AT74" s="13">
        <v>3280</v>
      </c>
    </row>
    <row r="75" spans="1:46" x14ac:dyDescent="0.25">
      <c r="A75" s="15" t="s">
        <v>107</v>
      </c>
      <c r="B75" s="16" t="s">
        <v>81</v>
      </c>
      <c r="C75" s="13">
        <v>7572</v>
      </c>
      <c r="D75" s="13">
        <v>7585</v>
      </c>
      <c r="E75" s="13">
        <v>7612</v>
      </c>
      <c r="F75" s="13">
        <v>7626</v>
      </c>
      <c r="G75" s="13">
        <v>7656</v>
      </c>
      <c r="H75" s="13">
        <v>7639</v>
      </c>
      <c r="I75" s="13">
        <v>7664</v>
      </c>
      <c r="J75" s="13">
        <v>7653</v>
      </c>
      <c r="K75" s="13">
        <v>7636</v>
      </c>
      <c r="L75" s="13">
        <v>7652</v>
      </c>
      <c r="M75" s="13">
        <v>7619</v>
      </c>
      <c r="N75" s="13">
        <v>7656</v>
      </c>
      <c r="O75" s="13">
        <v>7653</v>
      </c>
      <c r="P75" s="13">
        <v>7659</v>
      </c>
      <c r="Q75" s="13">
        <v>7627</v>
      </c>
      <c r="R75" s="13">
        <v>7662</v>
      </c>
      <c r="S75" s="13">
        <v>7661</v>
      </c>
      <c r="T75" s="13">
        <v>7676</v>
      </c>
      <c r="U75" s="13">
        <v>7712</v>
      </c>
      <c r="V75" s="13">
        <v>7674</v>
      </c>
      <c r="W75" s="13">
        <v>7654</v>
      </c>
      <c r="X75" s="13">
        <v>7662</v>
      </c>
      <c r="Y75" s="13">
        <v>7641</v>
      </c>
      <c r="Z75" s="13">
        <v>7718</v>
      </c>
      <c r="AA75" s="13">
        <v>7441</v>
      </c>
      <c r="AB75" s="13">
        <v>7511</v>
      </c>
      <c r="AC75" s="13">
        <v>7535</v>
      </c>
      <c r="AD75" s="13">
        <v>7561</v>
      </c>
      <c r="AE75" s="13">
        <v>7551</v>
      </c>
      <c r="AF75" s="13">
        <v>7592</v>
      </c>
      <c r="AG75" s="13">
        <v>7578</v>
      </c>
      <c r="AH75" s="13">
        <v>7570</v>
      </c>
      <c r="AI75" s="13">
        <v>7571</v>
      </c>
      <c r="AJ75" s="13">
        <v>7629</v>
      </c>
      <c r="AK75" s="13">
        <v>7558</v>
      </c>
      <c r="AL75" s="13">
        <v>7575</v>
      </c>
      <c r="AM75" s="13">
        <v>7472</v>
      </c>
      <c r="AN75" s="13">
        <v>7489</v>
      </c>
      <c r="AO75" s="13">
        <v>7550</v>
      </c>
      <c r="AP75" s="13">
        <v>7567</v>
      </c>
      <c r="AQ75" s="13">
        <v>7569</v>
      </c>
      <c r="AR75" s="13">
        <v>7648</v>
      </c>
      <c r="AS75" s="13">
        <v>7623</v>
      </c>
      <c r="AT75" s="13">
        <v>7568</v>
      </c>
    </row>
    <row r="76" spans="1:46" x14ac:dyDescent="0.25">
      <c r="A76" s="15" t="s">
        <v>107</v>
      </c>
      <c r="B76" s="16" t="s">
        <v>82</v>
      </c>
      <c r="C76" s="13">
        <v>5900</v>
      </c>
      <c r="D76" s="13">
        <v>5962</v>
      </c>
      <c r="E76" s="13">
        <v>5955</v>
      </c>
      <c r="F76" s="13">
        <v>5942</v>
      </c>
      <c r="G76" s="13">
        <v>5945</v>
      </c>
      <c r="H76" s="13">
        <v>6014</v>
      </c>
      <c r="I76" s="13">
        <v>6018</v>
      </c>
      <c r="J76" s="13">
        <v>6057</v>
      </c>
      <c r="K76" s="13">
        <v>6073</v>
      </c>
      <c r="L76" s="13">
        <v>6105</v>
      </c>
      <c r="M76" s="13">
        <v>6013</v>
      </c>
      <c r="N76" s="13">
        <v>6141</v>
      </c>
      <c r="O76" s="13">
        <v>5926</v>
      </c>
      <c r="P76" s="13">
        <v>5972</v>
      </c>
      <c r="Q76" s="13">
        <v>5948</v>
      </c>
      <c r="R76" s="13">
        <v>5944</v>
      </c>
      <c r="S76" s="13">
        <v>5968</v>
      </c>
      <c r="T76" s="13">
        <v>5973</v>
      </c>
      <c r="U76" s="13">
        <v>6012</v>
      </c>
      <c r="V76" s="13">
        <v>5988</v>
      </c>
      <c r="W76" s="13">
        <v>6064</v>
      </c>
      <c r="X76" s="13">
        <v>6034</v>
      </c>
      <c r="Y76" s="13">
        <v>6005</v>
      </c>
      <c r="Z76" s="13">
        <v>6169</v>
      </c>
      <c r="AA76" s="13">
        <v>5826</v>
      </c>
      <c r="AB76" s="13">
        <v>5881</v>
      </c>
      <c r="AC76" s="13">
        <v>5894</v>
      </c>
      <c r="AD76" s="13">
        <v>5914</v>
      </c>
      <c r="AE76" s="13">
        <v>5954</v>
      </c>
      <c r="AF76" s="13">
        <v>5951</v>
      </c>
      <c r="AG76" s="13">
        <v>5991</v>
      </c>
      <c r="AH76" s="13">
        <v>5962</v>
      </c>
      <c r="AI76" s="13">
        <v>6012</v>
      </c>
      <c r="AJ76" s="13">
        <v>5970</v>
      </c>
      <c r="AK76" s="13">
        <v>5917</v>
      </c>
      <c r="AL76" s="13">
        <v>6078</v>
      </c>
      <c r="AM76" s="13">
        <v>5812</v>
      </c>
      <c r="AN76" s="13">
        <v>5818</v>
      </c>
      <c r="AO76" s="13">
        <v>5866</v>
      </c>
      <c r="AP76" s="13">
        <v>5880</v>
      </c>
      <c r="AQ76" s="13">
        <v>5896</v>
      </c>
      <c r="AR76" s="13">
        <v>5912</v>
      </c>
      <c r="AS76" s="13">
        <v>5994</v>
      </c>
      <c r="AT76" s="13">
        <v>5909</v>
      </c>
    </row>
    <row r="77" spans="1:46" x14ac:dyDescent="0.25">
      <c r="A77" s="15" t="s">
        <v>108</v>
      </c>
      <c r="B77" s="16" t="s">
        <v>15</v>
      </c>
      <c r="C77" s="13">
        <v>1777</v>
      </c>
      <c r="D77" s="13">
        <v>1766</v>
      </c>
      <c r="E77" s="13">
        <v>1761</v>
      </c>
      <c r="F77" s="13">
        <v>1746</v>
      </c>
      <c r="G77" s="13">
        <v>1769</v>
      </c>
      <c r="H77" s="13">
        <v>1804</v>
      </c>
      <c r="I77" s="13">
        <v>1761</v>
      </c>
      <c r="J77" s="13">
        <v>1730</v>
      </c>
      <c r="K77" s="13">
        <v>1749</v>
      </c>
      <c r="L77" s="13">
        <v>1774</v>
      </c>
      <c r="M77" s="13">
        <v>1744</v>
      </c>
      <c r="N77" s="13">
        <v>1836</v>
      </c>
      <c r="O77" s="13">
        <v>1723</v>
      </c>
      <c r="P77" s="13">
        <v>1732</v>
      </c>
      <c r="Q77" s="13">
        <v>1736</v>
      </c>
      <c r="R77" s="13">
        <v>1727</v>
      </c>
      <c r="S77" s="13">
        <v>1722</v>
      </c>
      <c r="T77" s="13">
        <v>1731</v>
      </c>
      <c r="U77" s="13">
        <v>1716</v>
      </c>
      <c r="V77" s="13">
        <v>1684</v>
      </c>
      <c r="W77" s="13">
        <v>1706</v>
      </c>
      <c r="X77" s="13">
        <v>1707</v>
      </c>
      <c r="Y77" s="13">
        <v>1696</v>
      </c>
      <c r="Z77" s="13">
        <v>1803</v>
      </c>
      <c r="AA77" s="13">
        <v>1672</v>
      </c>
      <c r="AB77" s="13">
        <v>1688</v>
      </c>
      <c r="AC77" s="13">
        <v>1696</v>
      </c>
      <c r="AD77" s="13">
        <v>1691</v>
      </c>
      <c r="AE77" s="13">
        <v>1713</v>
      </c>
      <c r="AF77" s="13">
        <v>1714</v>
      </c>
      <c r="AG77" s="13">
        <v>1718</v>
      </c>
      <c r="AH77" s="13">
        <v>1687</v>
      </c>
      <c r="AI77" s="13">
        <v>1724</v>
      </c>
      <c r="AJ77" s="13">
        <v>1704</v>
      </c>
      <c r="AK77" s="13">
        <v>1701</v>
      </c>
      <c r="AL77" s="13">
        <v>1779</v>
      </c>
      <c r="AM77" s="13">
        <v>1669</v>
      </c>
      <c r="AN77" s="13">
        <v>1674</v>
      </c>
      <c r="AO77" s="13">
        <v>1701</v>
      </c>
      <c r="AP77" s="13">
        <v>1684</v>
      </c>
      <c r="AQ77" s="13">
        <v>1702</v>
      </c>
      <c r="AR77" s="13">
        <v>1722</v>
      </c>
      <c r="AS77" s="13">
        <v>1687</v>
      </c>
      <c r="AT77" s="13">
        <v>1683</v>
      </c>
    </row>
    <row r="78" spans="1:46" x14ac:dyDescent="0.25">
      <c r="A78" s="15" t="s">
        <v>108</v>
      </c>
      <c r="B78" s="16" t="s">
        <v>65</v>
      </c>
      <c r="C78" s="13">
        <v>2238</v>
      </c>
      <c r="D78" s="13">
        <v>2269</v>
      </c>
      <c r="E78" s="13">
        <v>2058</v>
      </c>
      <c r="F78" s="13">
        <v>2222</v>
      </c>
      <c r="G78" s="13">
        <v>2222</v>
      </c>
      <c r="H78" s="13">
        <v>2236</v>
      </c>
      <c r="I78" s="13">
        <v>2212</v>
      </c>
      <c r="J78" s="13">
        <v>2202</v>
      </c>
      <c r="K78" s="13">
        <v>2269</v>
      </c>
      <c r="L78" s="13">
        <v>2234</v>
      </c>
      <c r="M78" s="13">
        <v>2200</v>
      </c>
      <c r="N78" s="13">
        <v>2334</v>
      </c>
      <c r="O78" s="13">
        <v>2162</v>
      </c>
      <c r="P78" s="13">
        <v>2147</v>
      </c>
      <c r="Q78" s="13">
        <v>2165</v>
      </c>
      <c r="R78" s="13">
        <v>2146</v>
      </c>
      <c r="S78" s="13">
        <v>2161</v>
      </c>
      <c r="T78" s="13">
        <v>2200</v>
      </c>
      <c r="U78" s="13">
        <v>2154</v>
      </c>
      <c r="V78" s="13">
        <v>2118</v>
      </c>
      <c r="W78" s="13">
        <v>2191</v>
      </c>
      <c r="X78" s="13">
        <v>2181</v>
      </c>
      <c r="Y78" s="13">
        <v>2177</v>
      </c>
      <c r="Z78" s="13">
        <v>2308</v>
      </c>
      <c r="AA78" s="13">
        <v>2099</v>
      </c>
      <c r="AB78" s="13">
        <v>2121</v>
      </c>
      <c r="AC78" s="13">
        <v>2108</v>
      </c>
      <c r="AD78" s="13">
        <v>2113</v>
      </c>
      <c r="AE78" s="13">
        <v>2125</v>
      </c>
      <c r="AF78" s="13">
        <v>2128</v>
      </c>
      <c r="AG78" s="13">
        <v>2129</v>
      </c>
      <c r="AH78" s="13">
        <v>2097</v>
      </c>
      <c r="AI78" s="13">
        <v>2175</v>
      </c>
      <c r="AJ78" s="13">
        <v>2133</v>
      </c>
      <c r="AK78" s="13">
        <v>2105</v>
      </c>
      <c r="AL78" s="13">
        <v>2253</v>
      </c>
      <c r="AM78" s="13">
        <v>2079</v>
      </c>
      <c r="AN78" s="13">
        <v>2080</v>
      </c>
      <c r="AO78" s="13">
        <v>2088</v>
      </c>
      <c r="AP78" s="13">
        <v>2081</v>
      </c>
      <c r="AQ78" s="13">
        <v>2087</v>
      </c>
      <c r="AR78" s="13">
        <v>2133</v>
      </c>
      <c r="AS78" s="13">
        <v>2106</v>
      </c>
      <c r="AT78" s="13">
        <v>2048</v>
      </c>
    </row>
    <row r="79" spans="1:46" x14ac:dyDescent="0.25">
      <c r="A79" s="15" t="s">
        <v>108</v>
      </c>
      <c r="B79" s="16" t="s">
        <v>71</v>
      </c>
      <c r="C79" s="13">
        <v>1302</v>
      </c>
      <c r="D79" s="13">
        <v>1312</v>
      </c>
      <c r="E79" s="13">
        <v>1317</v>
      </c>
      <c r="F79" s="13">
        <v>1311</v>
      </c>
      <c r="G79" s="13">
        <v>1334</v>
      </c>
      <c r="H79" s="13">
        <v>1367</v>
      </c>
      <c r="I79" s="13">
        <v>1324</v>
      </c>
      <c r="J79" s="13">
        <v>1354</v>
      </c>
      <c r="K79" s="13">
        <v>1354</v>
      </c>
      <c r="L79" s="13">
        <v>1347</v>
      </c>
      <c r="M79" s="13">
        <v>1339</v>
      </c>
      <c r="N79" s="13">
        <v>1405</v>
      </c>
      <c r="O79" s="13">
        <v>1315</v>
      </c>
      <c r="P79" s="13">
        <v>1301</v>
      </c>
      <c r="Q79" s="13">
        <v>1310</v>
      </c>
      <c r="R79" s="13">
        <v>1314</v>
      </c>
      <c r="S79" s="13">
        <v>1322</v>
      </c>
      <c r="T79" s="13">
        <v>1350</v>
      </c>
      <c r="U79" s="13">
        <v>1302</v>
      </c>
      <c r="V79" s="13">
        <v>1305</v>
      </c>
      <c r="W79" s="13">
        <v>1317</v>
      </c>
      <c r="X79" s="13">
        <v>1311</v>
      </c>
      <c r="Y79" s="13">
        <v>1310</v>
      </c>
      <c r="Z79" s="13">
        <v>1374</v>
      </c>
      <c r="AA79" s="13">
        <v>1292</v>
      </c>
      <c r="AB79" s="13">
        <v>1285</v>
      </c>
      <c r="AC79" s="13">
        <v>1304</v>
      </c>
      <c r="AD79" s="13">
        <v>1299</v>
      </c>
      <c r="AE79" s="13">
        <v>1316</v>
      </c>
      <c r="AF79" s="13">
        <v>1328</v>
      </c>
      <c r="AG79" s="13">
        <v>1271</v>
      </c>
      <c r="AH79" s="13">
        <v>1298</v>
      </c>
      <c r="AI79" s="13">
        <v>1305</v>
      </c>
      <c r="AJ79" s="13">
        <v>1286</v>
      </c>
      <c r="AK79" s="13">
        <v>1270</v>
      </c>
      <c r="AL79" s="13">
        <v>1350</v>
      </c>
      <c r="AM79" s="13">
        <v>1264</v>
      </c>
      <c r="AN79" s="13">
        <v>1256</v>
      </c>
      <c r="AO79" s="13">
        <v>1264</v>
      </c>
      <c r="AP79" s="13">
        <v>1276</v>
      </c>
      <c r="AQ79" s="13">
        <v>1277</v>
      </c>
      <c r="AR79" s="13">
        <v>1300</v>
      </c>
      <c r="AS79" s="13">
        <v>1291</v>
      </c>
      <c r="AT79" s="13">
        <v>1275</v>
      </c>
    </row>
    <row r="80" spans="1:46" x14ac:dyDescent="0.25">
      <c r="A80" s="15" t="s">
        <v>108</v>
      </c>
      <c r="B80" s="16" t="s">
        <v>86</v>
      </c>
      <c r="C80" s="13">
        <v>4911</v>
      </c>
      <c r="D80" s="13">
        <v>4908</v>
      </c>
      <c r="E80" s="13">
        <v>4920</v>
      </c>
      <c r="F80" s="13">
        <v>4916</v>
      </c>
      <c r="G80" s="13">
        <v>4940</v>
      </c>
      <c r="H80" s="13">
        <v>5005</v>
      </c>
      <c r="I80" s="13">
        <v>4913</v>
      </c>
      <c r="J80" s="13">
        <v>5004</v>
      </c>
      <c r="K80" s="13">
        <v>4972</v>
      </c>
      <c r="L80" s="13">
        <v>4982</v>
      </c>
      <c r="M80" s="13">
        <v>4945</v>
      </c>
      <c r="N80" s="13">
        <v>4989</v>
      </c>
      <c r="O80" s="13">
        <v>4876</v>
      </c>
      <c r="P80" s="13">
        <v>4874</v>
      </c>
      <c r="Q80" s="13">
        <v>4883</v>
      </c>
      <c r="R80" s="13">
        <v>4914</v>
      </c>
      <c r="S80" s="13">
        <v>4912</v>
      </c>
      <c r="T80" s="13">
        <v>4914</v>
      </c>
      <c r="U80" s="13">
        <v>4704</v>
      </c>
      <c r="V80" s="13">
        <v>4877</v>
      </c>
      <c r="W80" s="13">
        <v>4933</v>
      </c>
      <c r="X80" s="13">
        <v>4898</v>
      </c>
      <c r="Y80" s="13">
        <v>4878</v>
      </c>
      <c r="Z80" s="13">
        <v>4940</v>
      </c>
      <c r="AA80" s="13">
        <v>4797</v>
      </c>
      <c r="AB80" s="13">
        <v>4825</v>
      </c>
      <c r="AC80" s="13">
        <v>4830</v>
      </c>
      <c r="AD80" s="13">
        <v>4850</v>
      </c>
      <c r="AE80" s="13">
        <v>4902</v>
      </c>
      <c r="AF80" s="13">
        <v>4888</v>
      </c>
      <c r="AG80" s="13">
        <v>4931</v>
      </c>
      <c r="AH80" s="13">
        <v>4853</v>
      </c>
      <c r="AI80" s="13">
        <v>4926</v>
      </c>
      <c r="AJ80" s="13">
        <v>4905</v>
      </c>
      <c r="AK80" s="13">
        <v>4903</v>
      </c>
      <c r="AL80" s="13">
        <v>4992</v>
      </c>
      <c r="AM80" s="13">
        <v>4805</v>
      </c>
      <c r="AN80" s="13">
        <v>4825</v>
      </c>
      <c r="AO80" s="13">
        <v>4834</v>
      </c>
      <c r="AP80" s="13">
        <v>4855</v>
      </c>
      <c r="AQ80" s="13">
        <v>4891</v>
      </c>
      <c r="AR80" s="13">
        <v>4933</v>
      </c>
      <c r="AS80" s="13">
        <v>4938</v>
      </c>
      <c r="AT80" s="13">
        <v>4841</v>
      </c>
    </row>
    <row r="81" spans="1:50" x14ac:dyDescent="0.25">
      <c r="A81" s="15" t="s">
        <v>108</v>
      </c>
      <c r="B81" s="16" t="s">
        <v>87</v>
      </c>
      <c r="C81" s="13">
        <v>4555</v>
      </c>
      <c r="D81" s="13">
        <v>4594</v>
      </c>
      <c r="E81" s="13">
        <v>4558</v>
      </c>
      <c r="F81" s="13">
        <v>4591</v>
      </c>
      <c r="G81" s="13">
        <v>4626</v>
      </c>
      <c r="H81" s="13">
        <v>4645</v>
      </c>
      <c r="I81" s="13">
        <v>4586</v>
      </c>
      <c r="J81" s="13">
        <v>4718</v>
      </c>
      <c r="K81" s="13">
        <v>4664</v>
      </c>
      <c r="L81" s="13">
        <v>4674</v>
      </c>
      <c r="M81" s="13">
        <v>4581</v>
      </c>
      <c r="N81" s="13">
        <v>4764</v>
      </c>
      <c r="O81" s="13">
        <v>4537</v>
      </c>
      <c r="P81" s="13">
        <v>4525</v>
      </c>
      <c r="Q81" s="13">
        <v>4516</v>
      </c>
      <c r="R81" s="13">
        <v>4528</v>
      </c>
      <c r="S81" s="13">
        <v>4545</v>
      </c>
      <c r="T81" s="13">
        <v>4603</v>
      </c>
      <c r="U81" s="13">
        <v>4542</v>
      </c>
      <c r="V81" s="13">
        <v>4633</v>
      </c>
      <c r="W81" s="13">
        <v>4628</v>
      </c>
      <c r="X81" s="13">
        <v>4616</v>
      </c>
      <c r="Y81" s="13">
        <v>4590</v>
      </c>
      <c r="Z81" s="13">
        <v>4760</v>
      </c>
      <c r="AA81" s="13">
        <v>4483</v>
      </c>
      <c r="AB81" s="13">
        <v>4490</v>
      </c>
      <c r="AC81" s="13">
        <v>4541</v>
      </c>
      <c r="AD81" s="13">
        <v>4566</v>
      </c>
      <c r="AE81" s="13">
        <v>4611</v>
      </c>
      <c r="AF81" s="13">
        <v>4623</v>
      </c>
      <c r="AG81" s="13">
        <v>4614</v>
      </c>
      <c r="AH81" s="13">
        <v>4630</v>
      </c>
      <c r="AI81" s="13">
        <v>4636</v>
      </c>
      <c r="AJ81" s="13">
        <v>4597</v>
      </c>
      <c r="AK81" s="13">
        <v>4608</v>
      </c>
      <c r="AL81" s="13">
        <v>4763</v>
      </c>
      <c r="AM81" s="13">
        <v>4498</v>
      </c>
      <c r="AN81" s="13">
        <v>4533</v>
      </c>
      <c r="AO81" s="13">
        <v>4587</v>
      </c>
      <c r="AP81" s="13">
        <v>4586</v>
      </c>
      <c r="AQ81" s="13">
        <v>4617</v>
      </c>
      <c r="AR81" s="13">
        <v>4672</v>
      </c>
      <c r="AS81" s="13">
        <v>4659</v>
      </c>
      <c r="AT81" s="13">
        <v>4620</v>
      </c>
    </row>
    <row r="82" spans="1:50" x14ac:dyDescent="0.25">
      <c r="A82" s="19"/>
      <c r="B82" s="20" t="s">
        <v>89</v>
      </c>
      <c r="C82" s="13">
        <v>3881</v>
      </c>
      <c r="D82" s="13">
        <v>3962</v>
      </c>
      <c r="E82" s="13">
        <v>4358</v>
      </c>
      <c r="F82" s="13">
        <v>4675</v>
      </c>
      <c r="G82" s="13">
        <v>5118</v>
      </c>
      <c r="H82" s="13">
        <v>5544</v>
      </c>
      <c r="I82" s="13">
        <v>5869</v>
      </c>
      <c r="J82" s="13">
        <v>5983</v>
      </c>
      <c r="K82" s="13">
        <v>6260</v>
      </c>
      <c r="L82" s="13">
        <v>6508</v>
      </c>
      <c r="M82" s="13">
        <v>6759</v>
      </c>
      <c r="N82" s="13">
        <v>6943</v>
      </c>
      <c r="O82" s="13">
        <v>2335</v>
      </c>
      <c r="P82" s="13">
        <v>2010</v>
      </c>
      <c r="Q82" s="13">
        <v>2114</v>
      </c>
      <c r="R82" s="13">
        <v>2258</v>
      </c>
      <c r="S82" s="13">
        <v>2498</v>
      </c>
      <c r="T82" s="13">
        <v>2689</v>
      </c>
      <c r="U82" s="13">
        <v>2981</v>
      </c>
      <c r="V82" s="13">
        <v>3138</v>
      </c>
      <c r="W82" s="13">
        <v>3345</v>
      </c>
      <c r="X82" s="13">
        <v>3605</v>
      </c>
      <c r="Y82" s="13">
        <v>3828</v>
      </c>
      <c r="Z82" s="13">
        <v>4160</v>
      </c>
      <c r="AA82" s="13">
        <v>2024</v>
      </c>
      <c r="AB82" s="13">
        <v>1610</v>
      </c>
      <c r="AC82" s="13">
        <v>1601</v>
      </c>
      <c r="AD82" s="13">
        <v>1735</v>
      </c>
      <c r="AE82" s="13">
        <v>1899</v>
      </c>
      <c r="AF82" s="13">
        <v>2107</v>
      </c>
      <c r="AG82" s="13">
        <v>2261</v>
      </c>
      <c r="AH82" s="13">
        <v>2444</v>
      </c>
      <c r="AI82" s="13">
        <v>2661</v>
      </c>
      <c r="AJ82" s="13">
        <v>2960</v>
      </c>
      <c r="AK82" s="13">
        <v>3218</v>
      </c>
      <c r="AL82" s="13">
        <v>3619</v>
      </c>
      <c r="AM82" s="13">
        <v>1929</v>
      </c>
      <c r="AN82" s="13">
        <v>1516</v>
      </c>
      <c r="AO82" s="13">
        <v>1608</v>
      </c>
      <c r="AP82" s="13">
        <v>1750</v>
      </c>
      <c r="AQ82" s="13">
        <v>1962</v>
      </c>
      <c r="AR82" s="13">
        <v>2181</v>
      </c>
      <c r="AS82" s="13">
        <v>2364</v>
      </c>
      <c r="AT82" s="13">
        <v>2533</v>
      </c>
    </row>
    <row r="83" spans="1:50" x14ac:dyDescent="0.25">
      <c r="B83" s="21" t="s">
        <v>3</v>
      </c>
      <c r="C83" s="22">
        <f t="shared" ref="C83:X83" si="0">SUM(C4:C82)</f>
        <v>637855</v>
      </c>
      <c r="D83" s="22">
        <f t="shared" si="0"/>
        <v>638830</v>
      </c>
      <c r="E83" s="22">
        <f t="shared" si="0"/>
        <v>641156</v>
      </c>
      <c r="F83" s="22">
        <f t="shared" si="0"/>
        <v>640755</v>
      </c>
      <c r="G83" s="22">
        <f t="shared" si="0"/>
        <v>643871</v>
      </c>
      <c r="H83" s="22">
        <f t="shared" si="0"/>
        <v>648060</v>
      </c>
      <c r="I83" s="22">
        <f t="shared" si="0"/>
        <v>647491</v>
      </c>
      <c r="J83" s="22">
        <f t="shared" si="0"/>
        <v>647397</v>
      </c>
      <c r="K83" s="22">
        <f t="shared" si="0"/>
        <v>645548</v>
      </c>
      <c r="L83" s="22">
        <f t="shared" si="0"/>
        <v>643683</v>
      </c>
      <c r="M83" s="22">
        <f t="shared" si="0"/>
        <v>641369</v>
      </c>
      <c r="N83" s="22">
        <f t="shared" si="0"/>
        <v>647820</v>
      </c>
      <c r="O83" s="22">
        <f t="shared" si="0"/>
        <v>636012</v>
      </c>
      <c r="P83" s="22">
        <f t="shared" si="0"/>
        <v>635158</v>
      </c>
      <c r="Q83" s="22">
        <f t="shared" si="0"/>
        <v>635578</v>
      </c>
      <c r="R83" s="22">
        <f t="shared" si="0"/>
        <v>637253</v>
      </c>
      <c r="S83" s="22">
        <f t="shared" si="0"/>
        <v>638962</v>
      </c>
      <c r="T83" s="22">
        <f t="shared" si="0"/>
        <v>642732</v>
      </c>
      <c r="U83" s="22">
        <f t="shared" si="0"/>
        <v>644422</v>
      </c>
      <c r="V83" s="22">
        <f t="shared" si="0"/>
        <v>641891</v>
      </c>
      <c r="W83" s="22">
        <f t="shared" si="0"/>
        <v>641733</v>
      </c>
      <c r="X83" s="22">
        <f t="shared" si="0"/>
        <v>640065</v>
      </c>
      <c r="Y83" s="22">
        <f t="shared" ref="Y83:AX83" si="1">SUM(Y4:Y82)</f>
        <v>638352</v>
      </c>
      <c r="Z83" s="22">
        <f t="shared" si="1"/>
        <v>645889</v>
      </c>
      <c r="AA83" s="22">
        <f t="shared" si="1"/>
        <v>626179</v>
      </c>
      <c r="AB83" s="22">
        <f t="shared" si="1"/>
        <v>630309</v>
      </c>
      <c r="AC83" s="22">
        <f t="shared" si="1"/>
        <v>631955</v>
      </c>
      <c r="AD83" s="22">
        <f t="shared" si="1"/>
        <v>633802</v>
      </c>
      <c r="AE83" s="22">
        <f t="shared" si="1"/>
        <v>636055</v>
      </c>
      <c r="AF83" s="22">
        <f t="shared" si="1"/>
        <v>640595</v>
      </c>
      <c r="AG83" s="22">
        <f t="shared" si="1"/>
        <v>641113</v>
      </c>
      <c r="AH83" s="22">
        <f t="shared" si="1"/>
        <v>639796</v>
      </c>
      <c r="AI83" s="22">
        <f t="shared" si="1"/>
        <v>639853</v>
      </c>
      <c r="AJ83" s="22">
        <f t="shared" si="1"/>
        <v>638162</v>
      </c>
      <c r="AK83" s="22">
        <f t="shared" si="1"/>
        <v>635704</v>
      </c>
      <c r="AL83" s="22">
        <f t="shared" si="1"/>
        <v>644368</v>
      </c>
      <c r="AM83" s="22">
        <f t="shared" si="1"/>
        <v>631227</v>
      </c>
      <c r="AN83" s="22">
        <f t="shared" si="1"/>
        <v>631913</v>
      </c>
      <c r="AO83" s="22">
        <f t="shared" si="1"/>
        <v>635487</v>
      </c>
      <c r="AP83" s="22">
        <f t="shared" si="1"/>
        <v>637737</v>
      </c>
      <c r="AQ83" s="22">
        <f t="shared" si="1"/>
        <v>639562</v>
      </c>
      <c r="AR83" s="22">
        <f t="shared" si="1"/>
        <v>646772</v>
      </c>
      <c r="AS83" s="22">
        <f t="shared" si="1"/>
        <v>647175</v>
      </c>
      <c r="AT83" s="22">
        <f t="shared" si="1"/>
        <v>644004</v>
      </c>
      <c r="AU83" s="22">
        <f t="shared" si="1"/>
        <v>0</v>
      </c>
      <c r="AV83" s="22">
        <f t="shared" si="1"/>
        <v>0</v>
      </c>
      <c r="AW83" s="22">
        <f t="shared" si="1"/>
        <v>0</v>
      </c>
      <c r="AX83" s="22">
        <f t="shared" si="1"/>
        <v>0</v>
      </c>
    </row>
    <row r="85" spans="1:50" x14ac:dyDescent="0.25">
      <c r="B85" s="13">
        <v>1</v>
      </c>
      <c r="C85" s="13">
        <v>2</v>
      </c>
      <c r="D85" s="13">
        <v>3</v>
      </c>
      <c r="E85" s="13">
        <v>4</v>
      </c>
      <c r="F85" s="13">
        <v>5</v>
      </c>
      <c r="G85" s="13">
        <v>6</v>
      </c>
      <c r="H85" s="13">
        <v>7</v>
      </c>
      <c r="I85" s="13">
        <v>8</v>
      </c>
      <c r="J85" s="13">
        <v>9</v>
      </c>
      <c r="K85" s="13">
        <v>10</v>
      </c>
      <c r="L85" s="13">
        <v>11</v>
      </c>
      <c r="M85" s="13">
        <v>12</v>
      </c>
      <c r="N85" s="13">
        <v>13</v>
      </c>
      <c r="O85" s="13">
        <v>14</v>
      </c>
      <c r="P85" s="13">
        <v>15</v>
      </c>
      <c r="Q85" s="13">
        <v>16</v>
      </c>
      <c r="R85" s="13">
        <v>17</v>
      </c>
      <c r="S85" s="13">
        <v>18</v>
      </c>
      <c r="T85" s="13">
        <v>19</v>
      </c>
      <c r="U85" s="13">
        <v>20</v>
      </c>
      <c r="V85" s="13">
        <v>21</v>
      </c>
      <c r="W85" s="13">
        <v>22</v>
      </c>
      <c r="X85" s="13">
        <v>23</v>
      </c>
      <c r="Y85" s="13">
        <v>24</v>
      </c>
      <c r="Z85" s="13">
        <v>25</v>
      </c>
      <c r="AA85" s="13">
        <v>26</v>
      </c>
      <c r="AB85" s="13">
        <v>27</v>
      </c>
      <c r="AC85" s="13">
        <v>28</v>
      </c>
      <c r="AD85" s="13">
        <v>29</v>
      </c>
      <c r="AE85" s="13">
        <v>30</v>
      </c>
      <c r="AF85" s="13">
        <v>31</v>
      </c>
      <c r="AG85" s="13">
        <v>32</v>
      </c>
      <c r="AH85" s="13">
        <v>33</v>
      </c>
      <c r="AI85" s="13">
        <v>34</v>
      </c>
      <c r="AJ85" s="13">
        <v>35</v>
      </c>
      <c r="AK85" s="13">
        <v>36</v>
      </c>
      <c r="AL85" s="13">
        <v>37</v>
      </c>
      <c r="AM85" s="13">
        <v>38</v>
      </c>
      <c r="AN85" s="13">
        <v>39</v>
      </c>
      <c r="AO85" s="13">
        <v>40</v>
      </c>
      <c r="AP85" s="13">
        <v>41</v>
      </c>
      <c r="AQ85" s="13">
        <v>42</v>
      </c>
      <c r="AR85" s="13">
        <v>43</v>
      </c>
      <c r="AS85" s="13">
        <v>44</v>
      </c>
      <c r="AT85" s="13">
        <v>45</v>
      </c>
      <c r="AU85" s="13">
        <v>46</v>
      </c>
      <c r="AV85" s="13">
        <v>47</v>
      </c>
      <c r="AW85" s="13">
        <v>48</v>
      </c>
      <c r="AX85" s="13">
        <v>49</v>
      </c>
    </row>
    <row r="86" spans="1:50" x14ac:dyDescent="0.25">
      <c r="O86" s="22"/>
    </row>
  </sheetData>
  <sortState xmlns:xlrd2="http://schemas.microsoft.com/office/spreadsheetml/2017/richdata2" ref="A4:AL81">
    <sortCondition ref="A4:A81"/>
    <sortCondition ref="B4:B81"/>
  </sortState>
  <mergeCells count="6">
    <mergeCell ref="AM1:AX2"/>
    <mergeCell ref="C1:N2"/>
    <mergeCell ref="O1:Z2"/>
    <mergeCell ref="A1:A3"/>
    <mergeCell ref="B1:B3"/>
    <mergeCell ref="AA1:AL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80CD4-2F75-4610-91EF-86FA92FE6F49}">
  <dimension ref="A1:AK88"/>
  <sheetViews>
    <sheetView workbookViewId="0">
      <pane xSplit="1" ySplit="5" topLeftCell="I67" activePane="bottomRight" state="frozen"/>
      <selection activeCell="AW5" sqref="AW5"/>
      <selection pane="topRight" activeCell="AW5" sqref="AW5"/>
      <selection pane="bottomLeft" activeCell="AW5" sqref="AW5"/>
      <selection pane="bottomRight" activeCell="AW5" sqref="AW5"/>
    </sheetView>
  </sheetViews>
  <sheetFormatPr defaultRowHeight="14.5" x14ac:dyDescent="0.35"/>
  <cols>
    <col min="1" max="1" width="16.54296875" customWidth="1"/>
    <col min="2" max="13" width="10.7265625" bestFit="1" customWidth="1"/>
    <col min="14" max="25" width="9" bestFit="1" customWidth="1"/>
    <col min="26" max="37" width="4" bestFit="1" customWidth="1"/>
  </cols>
  <sheetData>
    <row r="1" spans="1:37" x14ac:dyDescent="0.3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row>
    <row r="4" spans="1:37" x14ac:dyDescent="0.35">
      <c r="B4" s="62" t="s">
        <v>2</v>
      </c>
      <c r="C4" s="62"/>
      <c r="D4" s="62"/>
      <c r="E4" s="62"/>
      <c r="F4" s="62"/>
      <c r="G4" s="62"/>
      <c r="H4" s="62"/>
      <c r="I4" s="62"/>
      <c r="J4" s="62"/>
      <c r="K4" s="62"/>
      <c r="L4" s="62"/>
      <c r="M4" s="62"/>
      <c r="N4" s="62" t="s">
        <v>10</v>
      </c>
      <c r="O4" s="62"/>
      <c r="P4" s="62"/>
      <c r="Q4" s="62"/>
      <c r="R4" s="62"/>
      <c r="S4" s="62"/>
      <c r="T4" s="62"/>
      <c r="U4" s="62"/>
      <c r="V4" s="62"/>
      <c r="W4" s="62"/>
      <c r="X4" s="62"/>
      <c r="Y4" s="62"/>
      <c r="Z4" s="62" t="s">
        <v>11</v>
      </c>
      <c r="AA4" s="62"/>
      <c r="AB4" s="62"/>
      <c r="AC4" s="62"/>
      <c r="AD4" s="62"/>
      <c r="AE4" s="62"/>
      <c r="AF4" s="62"/>
      <c r="AG4" s="62"/>
      <c r="AH4" s="62"/>
      <c r="AI4" s="62"/>
      <c r="AJ4" s="62"/>
      <c r="AK4" s="62"/>
    </row>
    <row r="5" spans="1:37" x14ac:dyDescent="0.35">
      <c r="A5" s="1" t="s">
        <v>12</v>
      </c>
      <c r="B5" s="2">
        <v>1</v>
      </c>
      <c r="C5" s="2">
        <v>2</v>
      </c>
      <c r="D5" s="2">
        <v>3</v>
      </c>
      <c r="E5" s="2">
        <v>4</v>
      </c>
      <c r="F5" s="2">
        <v>5</v>
      </c>
      <c r="G5" s="2">
        <v>6</v>
      </c>
      <c r="H5" s="2">
        <v>7</v>
      </c>
      <c r="I5" s="2">
        <v>8</v>
      </c>
      <c r="J5" s="2">
        <v>9</v>
      </c>
      <c r="K5" s="2">
        <v>10</v>
      </c>
      <c r="L5" s="2">
        <v>11</v>
      </c>
      <c r="M5" s="2">
        <v>12</v>
      </c>
      <c r="N5" s="2">
        <v>1</v>
      </c>
      <c r="O5" s="2">
        <v>2</v>
      </c>
      <c r="P5" s="2">
        <v>3</v>
      </c>
      <c r="Q5" s="2">
        <v>4</v>
      </c>
      <c r="R5" s="2">
        <v>5</v>
      </c>
      <c r="S5" s="2">
        <v>6</v>
      </c>
      <c r="T5" s="2">
        <v>7</v>
      </c>
      <c r="U5" s="2">
        <v>8</v>
      </c>
      <c r="V5" s="2">
        <v>9</v>
      </c>
      <c r="W5" s="2">
        <v>10</v>
      </c>
      <c r="X5" s="2">
        <v>11</v>
      </c>
      <c r="Y5" s="2">
        <v>12</v>
      </c>
      <c r="Z5" s="2">
        <v>1</v>
      </c>
      <c r="AA5" s="2">
        <v>2</v>
      </c>
      <c r="AB5" s="2">
        <v>3</v>
      </c>
      <c r="AC5" s="2">
        <v>4</v>
      </c>
      <c r="AD5" s="2">
        <v>5</v>
      </c>
      <c r="AE5" s="2">
        <v>6</v>
      </c>
      <c r="AF5" s="2">
        <v>7</v>
      </c>
      <c r="AG5" s="2">
        <v>8</v>
      </c>
      <c r="AH5" s="2">
        <v>9</v>
      </c>
      <c r="AI5" s="2">
        <v>10</v>
      </c>
      <c r="AJ5" s="2">
        <v>11</v>
      </c>
      <c r="AK5" s="2">
        <v>12</v>
      </c>
    </row>
    <row r="6" spans="1:37" x14ac:dyDescent="0.35">
      <c r="A6" t="s">
        <v>13</v>
      </c>
      <c r="B6" s="4">
        <v>810415.66</v>
      </c>
      <c r="C6" s="4">
        <v>809777.39</v>
      </c>
      <c r="D6" s="4">
        <v>811327.57</v>
      </c>
      <c r="E6" s="4">
        <v>921002.22</v>
      </c>
      <c r="F6" s="4">
        <v>922492.49</v>
      </c>
      <c r="G6" s="4">
        <v>925908.16</v>
      </c>
      <c r="H6" s="4">
        <v>924878.4</v>
      </c>
      <c r="I6" s="4">
        <v>931187.26</v>
      </c>
      <c r="J6" s="4">
        <v>932285.54</v>
      </c>
      <c r="K6" s="4">
        <v>932331.6</v>
      </c>
      <c r="L6" s="4">
        <v>932379.14</v>
      </c>
      <c r="M6" s="4">
        <v>934444.66</v>
      </c>
      <c r="N6" s="4">
        <v>1320</v>
      </c>
      <c r="O6" s="4">
        <v>1318</v>
      </c>
      <c r="P6" s="4">
        <v>1322</v>
      </c>
      <c r="Q6" s="4">
        <v>1317</v>
      </c>
      <c r="R6" s="4">
        <v>1318</v>
      </c>
      <c r="S6" s="4">
        <v>1322</v>
      </c>
      <c r="T6" s="4">
        <v>1321</v>
      </c>
      <c r="U6" s="4">
        <v>1328</v>
      </c>
      <c r="V6" s="4">
        <v>1332</v>
      </c>
      <c r="W6" s="4">
        <v>1334</v>
      </c>
      <c r="X6" s="4">
        <v>1333</v>
      </c>
      <c r="Y6" s="4">
        <v>1334</v>
      </c>
      <c r="Z6" s="4">
        <v>613.95125757575761</v>
      </c>
      <c r="AA6" s="4">
        <v>614.39862670713205</v>
      </c>
      <c r="AB6" s="4">
        <v>613.71223146747343</v>
      </c>
      <c r="AC6" s="4">
        <v>699.31831435079721</v>
      </c>
      <c r="AD6" s="4">
        <v>699.91842943854328</v>
      </c>
      <c r="AE6" s="4">
        <v>700.38438729198185</v>
      </c>
      <c r="AF6" s="4">
        <v>700.13504920514765</v>
      </c>
      <c r="AG6" s="4">
        <v>701.19522590361441</v>
      </c>
      <c r="AH6" s="4">
        <v>699.91406906906911</v>
      </c>
      <c r="AI6" s="4">
        <v>698.8992503748126</v>
      </c>
      <c r="AJ6" s="4">
        <v>699.4592198049512</v>
      </c>
      <c r="AK6" s="4">
        <v>700.48325337331335</v>
      </c>
    </row>
    <row r="7" spans="1:37" x14ac:dyDescent="0.35">
      <c r="A7" t="s">
        <v>14</v>
      </c>
      <c r="B7" s="4">
        <v>970835.29</v>
      </c>
      <c r="C7" s="4">
        <v>972776.31</v>
      </c>
      <c r="D7" s="4">
        <v>980536.67</v>
      </c>
      <c r="E7" s="4">
        <v>1110800.74</v>
      </c>
      <c r="F7" s="4">
        <v>1107805.04</v>
      </c>
      <c r="G7" s="4">
        <v>1105663.49</v>
      </c>
      <c r="H7" s="4">
        <v>1102797.1399999999</v>
      </c>
      <c r="I7" s="4">
        <v>1109443.05</v>
      </c>
      <c r="J7" s="4">
        <v>1106343.8600000001</v>
      </c>
      <c r="K7" s="4">
        <v>1102495.8999999999</v>
      </c>
      <c r="L7" s="4">
        <v>1104027.21</v>
      </c>
      <c r="M7" s="4">
        <v>1108427.94</v>
      </c>
      <c r="N7" s="4">
        <v>1554</v>
      </c>
      <c r="O7" s="4">
        <v>1559</v>
      </c>
      <c r="P7" s="4">
        <v>1569</v>
      </c>
      <c r="Q7" s="4">
        <v>1564</v>
      </c>
      <c r="R7" s="4">
        <v>1563</v>
      </c>
      <c r="S7" s="4">
        <v>1560</v>
      </c>
      <c r="T7" s="4">
        <v>1554</v>
      </c>
      <c r="U7" s="4">
        <v>1555</v>
      </c>
      <c r="V7" s="4">
        <v>1556</v>
      </c>
      <c r="W7" s="4">
        <v>1550</v>
      </c>
      <c r="X7" s="4">
        <v>1554</v>
      </c>
      <c r="Y7" s="4">
        <v>1556</v>
      </c>
      <c r="Z7" s="4">
        <v>624.73313384813389</v>
      </c>
      <c r="AA7" s="4">
        <v>623.97454137267482</v>
      </c>
      <c r="AB7" s="4">
        <v>624.94370299553862</v>
      </c>
      <c r="AC7" s="4">
        <v>710.23065217391309</v>
      </c>
      <c r="AD7" s="4">
        <v>708.76841970569421</v>
      </c>
      <c r="AE7" s="4">
        <v>708.75864743589739</v>
      </c>
      <c r="AF7" s="4">
        <v>709.65066924066923</v>
      </c>
      <c r="AG7" s="4">
        <v>713.46819935691326</v>
      </c>
      <c r="AH7" s="4">
        <v>711.0179048843188</v>
      </c>
      <c r="AI7" s="4">
        <v>711.28767741935474</v>
      </c>
      <c r="AJ7" s="4">
        <v>710.4422200772201</v>
      </c>
      <c r="AK7" s="4">
        <v>712.35728791773772</v>
      </c>
    </row>
    <row r="8" spans="1:37" x14ac:dyDescent="0.35">
      <c r="A8" t="s">
        <v>15</v>
      </c>
      <c r="B8" s="4">
        <v>685938.29</v>
      </c>
      <c r="C8" s="4">
        <v>685958.59</v>
      </c>
      <c r="D8" s="4">
        <v>686327.74</v>
      </c>
      <c r="E8" s="4">
        <v>784703.5</v>
      </c>
      <c r="F8" s="4">
        <v>780302.77</v>
      </c>
      <c r="G8" s="4">
        <v>778664.08</v>
      </c>
      <c r="H8" s="4">
        <v>776433.27</v>
      </c>
      <c r="I8" s="4">
        <v>779052.33</v>
      </c>
      <c r="J8" s="4">
        <v>780099.4</v>
      </c>
      <c r="K8" s="4">
        <v>783515.04</v>
      </c>
      <c r="L8" s="4">
        <v>784877.92</v>
      </c>
      <c r="M8" s="4">
        <v>782872.48</v>
      </c>
      <c r="N8" s="4">
        <v>1135</v>
      </c>
      <c r="O8" s="4">
        <v>1135</v>
      </c>
      <c r="P8" s="4">
        <v>1137</v>
      </c>
      <c r="Q8" s="4">
        <v>1140</v>
      </c>
      <c r="R8" s="4">
        <v>1133</v>
      </c>
      <c r="S8" s="4">
        <v>1129</v>
      </c>
      <c r="T8" s="4">
        <v>1126</v>
      </c>
      <c r="U8" s="4">
        <v>1132</v>
      </c>
      <c r="V8" s="4">
        <v>1134</v>
      </c>
      <c r="W8" s="4">
        <v>1138</v>
      </c>
      <c r="X8" s="4">
        <v>1140</v>
      </c>
      <c r="Y8" s="4">
        <v>1137</v>
      </c>
      <c r="Z8" s="4">
        <v>604.35091629955946</v>
      </c>
      <c r="AA8" s="4">
        <v>604.36880176211446</v>
      </c>
      <c r="AB8" s="4">
        <v>603.63037818821454</v>
      </c>
      <c r="AC8" s="4">
        <v>688.33640350877192</v>
      </c>
      <c r="AD8" s="4">
        <v>688.70500441306274</v>
      </c>
      <c r="AE8" s="4">
        <v>689.69360496014167</v>
      </c>
      <c r="AF8" s="4">
        <v>689.54997335701603</v>
      </c>
      <c r="AG8" s="4">
        <v>688.20877208480567</v>
      </c>
      <c r="AH8" s="4">
        <v>687.91834215167546</v>
      </c>
      <c r="AI8" s="4">
        <v>688.50179261862922</v>
      </c>
      <c r="AJ8" s="4">
        <v>688.48940350877194</v>
      </c>
      <c r="AK8" s="4">
        <v>688.54219876868956</v>
      </c>
    </row>
    <row r="9" spans="1:37" x14ac:dyDescent="0.35">
      <c r="A9" t="s">
        <v>16</v>
      </c>
      <c r="B9" s="4">
        <v>2187556.79</v>
      </c>
      <c r="C9" s="4">
        <v>2182043.12</v>
      </c>
      <c r="D9" s="4">
        <v>2193826.09</v>
      </c>
      <c r="E9" s="4">
        <v>2496156.58</v>
      </c>
      <c r="F9" s="4">
        <v>2487464.5499999998</v>
      </c>
      <c r="G9" s="4">
        <v>2479021.48</v>
      </c>
      <c r="H9" s="4">
        <v>2473379.87</v>
      </c>
      <c r="I9" s="4">
        <v>2472278.33</v>
      </c>
      <c r="J9" s="4">
        <v>2486751.85</v>
      </c>
      <c r="K9" s="4">
        <v>2491160.2599999998</v>
      </c>
      <c r="L9" s="4">
        <v>2490513.14</v>
      </c>
      <c r="M9" s="4">
        <v>2486336.27</v>
      </c>
      <c r="N9" s="4">
        <v>3555</v>
      </c>
      <c r="O9" s="4">
        <v>3554</v>
      </c>
      <c r="P9" s="4">
        <v>3568</v>
      </c>
      <c r="Q9" s="4">
        <v>3561</v>
      </c>
      <c r="R9" s="4">
        <v>3551</v>
      </c>
      <c r="S9" s="4">
        <v>3539</v>
      </c>
      <c r="T9" s="4">
        <v>3529</v>
      </c>
      <c r="U9" s="4">
        <v>3524</v>
      </c>
      <c r="V9" s="4">
        <v>3542</v>
      </c>
      <c r="W9" s="4">
        <v>3545</v>
      </c>
      <c r="X9" s="4">
        <v>3542</v>
      </c>
      <c r="Y9" s="4">
        <v>3537</v>
      </c>
      <c r="Z9" s="4">
        <v>615.34649507735583</v>
      </c>
      <c r="AA9" s="4">
        <v>613.9682386043894</v>
      </c>
      <c r="AB9" s="4">
        <v>614.86157230941694</v>
      </c>
      <c r="AC9" s="4">
        <v>700.97067677618645</v>
      </c>
      <c r="AD9" s="4">
        <v>700.49691636158821</v>
      </c>
      <c r="AE9" s="4">
        <v>700.48643119525286</v>
      </c>
      <c r="AF9" s="4">
        <v>700.87273165202612</v>
      </c>
      <c r="AG9" s="4">
        <v>701.55457718501702</v>
      </c>
      <c r="AH9" s="4">
        <v>702.07562111801246</v>
      </c>
      <c r="AI9" s="4">
        <v>702.72503808180534</v>
      </c>
      <c r="AJ9" s="4">
        <v>703.13753246753254</v>
      </c>
      <c r="AK9" s="4">
        <v>702.95059937800397</v>
      </c>
    </row>
    <row r="10" spans="1:37" x14ac:dyDescent="0.35">
      <c r="A10" t="s">
        <v>17</v>
      </c>
      <c r="B10" s="4">
        <v>2342570.54</v>
      </c>
      <c r="C10" s="4">
        <v>2343020.83</v>
      </c>
      <c r="D10" s="4">
        <v>2343306.9900000002</v>
      </c>
      <c r="E10" s="4">
        <v>2666146.81</v>
      </c>
      <c r="F10" s="4">
        <v>2668838.16</v>
      </c>
      <c r="G10" s="4">
        <v>2663000.1</v>
      </c>
      <c r="H10" s="4">
        <v>2658817.21</v>
      </c>
      <c r="I10" s="4">
        <v>2664367.06</v>
      </c>
      <c r="J10" s="4">
        <v>2666692.15</v>
      </c>
      <c r="K10" s="4">
        <v>2666078.92</v>
      </c>
      <c r="L10" s="4">
        <v>2652074.65</v>
      </c>
      <c r="M10" s="4">
        <v>2648577.5099999998</v>
      </c>
      <c r="N10" s="4">
        <v>3701</v>
      </c>
      <c r="O10" s="4">
        <v>3702</v>
      </c>
      <c r="P10" s="4">
        <v>3699</v>
      </c>
      <c r="Q10" s="4">
        <v>3693</v>
      </c>
      <c r="R10" s="4">
        <v>3696</v>
      </c>
      <c r="S10" s="4">
        <v>3686</v>
      </c>
      <c r="T10" s="4">
        <v>3681</v>
      </c>
      <c r="U10" s="4">
        <v>3693</v>
      </c>
      <c r="V10" s="4">
        <v>3697</v>
      </c>
      <c r="W10" s="4">
        <v>3696</v>
      </c>
      <c r="X10" s="4">
        <v>3676</v>
      </c>
      <c r="Y10" s="4">
        <v>3667</v>
      </c>
      <c r="Z10" s="4">
        <v>632.95610375574165</v>
      </c>
      <c r="AA10" s="4">
        <v>632.90676121015667</v>
      </c>
      <c r="AB10" s="4">
        <v>633.49742903487436</v>
      </c>
      <c r="AC10" s="4">
        <v>721.94606282155428</v>
      </c>
      <c r="AD10" s="4">
        <v>722.08824675324684</v>
      </c>
      <c r="AE10" s="4">
        <v>722.46340206185573</v>
      </c>
      <c r="AF10" s="4">
        <v>722.30839717468075</v>
      </c>
      <c r="AG10" s="4">
        <v>721.46413755754133</v>
      </c>
      <c r="AH10" s="4">
        <v>721.31245604544222</v>
      </c>
      <c r="AI10" s="4">
        <v>721.34169913419908</v>
      </c>
      <c r="AJ10" s="4">
        <v>721.4566512513602</v>
      </c>
      <c r="AK10" s="4">
        <v>722.27365966730292</v>
      </c>
    </row>
    <row r="11" spans="1:37" x14ac:dyDescent="0.35">
      <c r="A11" t="s">
        <v>18</v>
      </c>
      <c r="B11" s="4">
        <v>725154.77</v>
      </c>
      <c r="C11" s="4">
        <v>726142.86</v>
      </c>
      <c r="D11" s="4">
        <v>729852.28</v>
      </c>
      <c r="E11" s="4">
        <v>828724.87</v>
      </c>
      <c r="F11" s="4">
        <v>830938.49</v>
      </c>
      <c r="G11" s="4">
        <v>824314.7</v>
      </c>
      <c r="H11" s="4">
        <v>827849</v>
      </c>
      <c r="I11" s="4">
        <v>823770.13</v>
      </c>
      <c r="J11" s="4">
        <v>834563.72</v>
      </c>
      <c r="K11" s="4">
        <v>834548.99</v>
      </c>
      <c r="L11" s="4">
        <v>841853.87</v>
      </c>
      <c r="M11" s="4">
        <v>836344.57</v>
      </c>
      <c r="N11" s="4">
        <v>1160</v>
      </c>
      <c r="O11" s="4">
        <v>1155</v>
      </c>
      <c r="P11" s="4">
        <v>1161</v>
      </c>
      <c r="Q11" s="4">
        <v>1159</v>
      </c>
      <c r="R11" s="4">
        <v>1155</v>
      </c>
      <c r="S11" s="4">
        <v>1152</v>
      </c>
      <c r="T11" s="4">
        <v>1151</v>
      </c>
      <c r="U11" s="4">
        <v>1149</v>
      </c>
      <c r="V11" s="4">
        <v>1159</v>
      </c>
      <c r="W11" s="4">
        <v>1163</v>
      </c>
      <c r="X11" s="4">
        <v>1167</v>
      </c>
      <c r="Y11" s="4">
        <v>1165</v>
      </c>
      <c r="Z11" s="4">
        <v>625.13342241379314</v>
      </c>
      <c r="AA11" s="4">
        <v>628.69511688311684</v>
      </c>
      <c r="AB11" s="4">
        <v>628.64106804478899</v>
      </c>
      <c r="AC11" s="4">
        <v>715.03440034512505</v>
      </c>
      <c r="AD11" s="4">
        <v>719.42726406926408</v>
      </c>
      <c r="AE11" s="4">
        <v>715.55095486111111</v>
      </c>
      <c r="AF11" s="4">
        <v>719.24326672458733</v>
      </c>
      <c r="AG11" s="4">
        <v>716.94528285465617</v>
      </c>
      <c r="AH11" s="4">
        <v>720.07223468507334</v>
      </c>
      <c r="AI11" s="4">
        <v>717.58296646603605</v>
      </c>
      <c r="AJ11" s="4">
        <v>721.38292202227933</v>
      </c>
      <c r="AK11" s="4">
        <v>717.8923347639485</v>
      </c>
    </row>
    <row r="12" spans="1:37" x14ac:dyDescent="0.35">
      <c r="A12" t="s">
        <v>19</v>
      </c>
      <c r="B12" s="4">
        <v>1619611.35</v>
      </c>
      <c r="C12" s="4">
        <v>1619154.74</v>
      </c>
      <c r="D12" s="4">
        <v>1621623.58</v>
      </c>
      <c r="E12" s="4">
        <v>1851679.37</v>
      </c>
      <c r="F12" s="4">
        <v>1852212.48</v>
      </c>
      <c r="G12" s="4">
        <v>1859489.1</v>
      </c>
      <c r="H12" s="4">
        <v>1857479.39</v>
      </c>
      <c r="I12" s="4">
        <v>1866394.92</v>
      </c>
      <c r="J12" s="4">
        <v>1882421.06</v>
      </c>
      <c r="K12" s="4">
        <v>1881883.28</v>
      </c>
      <c r="L12" s="4">
        <v>1887777</v>
      </c>
      <c r="M12" s="4">
        <v>1889274.58</v>
      </c>
      <c r="N12" s="4">
        <v>2352</v>
      </c>
      <c r="O12" s="4">
        <v>2354</v>
      </c>
      <c r="P12" s="4">
        <v>2361</v>
      </c>
      <c r="Q12" s="4">
        <v>2363</v>
      </c>
      <c r="R12" s="4">
        <v>2363</v>
      </c>
      <c r="S12" s="4">
        <v>2363</v>
      </c>
      <c r="T12" s="4">
        <v>2357</v>
      </c>
      <c r="U12" s="4">
        <v>2370</v>
      </c>
      <c r="V12" s="4">
        <v>2379</v>
      </c>
      <c r="W12" s="4">
        <v>2384</v>
      </c>
      <c r="X12" s="4">
        <v>2389</v>
      </c>
      <c r="Y12" s="4">
        <v>2390</v>
      </c>
      <c r="Z12" s="4">
        <v>688.61026785714284</v>
      </c>
      <c r="AA12" s="4">
        <v>687.83124044180124</v>
      </c>
      <c r="AB12" s="4">
        <v>686.83760271071583</v>
      </c>
      <c r="AC12" s="4">
        <v>783.61378332628021</v>
      </c>
      <c r="AD12" s="4">
        <v>783.83939060516298</v>
      </c>
      <c r="AE12" s="4">
        <v>786.91878967414311</v>
      </c>
      <c r="AF12" s="4">
        <v>788.06932117098006</v>
      </c>
      <c r="AG12" s="4">
        <v>787.50840506329109</v>
      </c>
      <c r="AH12" s="4">
        <v>791.26568306010927</v>
      </c>
      <c r="AI12" s="4">
        <v>789.38057046979861</v>
      </c>
      <c r="AJ12" s="4">
        <v>790.19547928003351</v>
      </c>
      <c r="AK12" s="4">
        <v>790.4914560669456</v>
      </c>
    </row>
    <row r="13" spans="1:37" x14ac:dyDescent="0.35">
      <c r="A13" t="s">
        <v>20</v>
      </c>
      <c r="B13" s="4">
        <v>1681360.05</v>
      </c>
      <c r="C13" s="4">
        <v>1682413.29</v>
      </c>
      <c r="D13" s="4">
        <v>1691249.34</v>
      </c>
      <c r="E13" s="4">
        <v>1919826.18</v>
      </c>
      <c r="F13" s="4">
        <v>1921027.44</v>
      </c>
      <c r="G13" s="4">
        <v>1918540.34</v>
      </c>
      <c r="H13" s="4">
        <v>1912859.92</v>
      </c>
      <c r="I13" s="4">
        <v>1918556.07</v>
      </c>
      <c r="J13" s="4">
        <v>1922088.48</v>
      </c>
      <c r="K13" s="4">
        <v>1928226.93</v>
      </c>
      <c r="L13" s="4">
        <v>1935022.31</v>
      </c>
      <c r="M13" s="4">
        <v>1933050.02</v>
      </c>
      <c r="N13" s="4">
        <v>2605</v>
      </c>
      <c r="O13" s="4">
        <v>2610</v>
      </c>
      <c r="P13" s="4">
        <v>2614</v>
      </c>
      <c r="Q13" s="4">
        <v>2619</v>
      </c>
      <c r="R13" s="4">
        <v>2618</v>
      </c>
      <c r="S13" s="4">
        <v>2614</v>
      </c>
      <c r="T13" s="4">
        <v>2600</v>
      </c>
      <c r="U13" s="4">
        <v>2612</v>
      </c>
      <c r="V13" s="4">
        <v>2611</v>
      </c>
      <c r="W13" s="4">
        <v>2621</v>
      </c>
      <c r="X13" s="4">
        <v>2625</v>
      </c>
      <c r="Y13" s="4">
        <v>2620</v>
      </c>
      <c r="Z13" s="4">
        <v>645.43571976967371</v>
      </c>
      <c r="AA13" s="4">
        <v>644.60279310344833</v>
      </c>
      <c r="AB13" s="4">
        <v>646.99668706962518</v>
      </c>
      <c r="AC13" s="4">
        <v>733.03786941580756</v>
      </c>
      <c r="AD13" s="4">
        <v>733.77671504965622</v>
      </c>
      <c r="AE13" s="4">
        <v>733.94810252486616</v>
      </c>
      <c r="AF13" s="4">
        <v>735.71535384615379</v>
      </c>
      <c r="AG13" s="4">
        <v>734.51610643185302</v>
      </c>
      <c r="AH13" s="4">
        <v>736.15031788586748</v>
      </c>
      <c r="AI13" s="4">
        <v>735.68368180083939</v>
      </c>
      <c r="AJ13" s="4">
        <v>737.15135619047624</v>
      </c>
      <c r="AK13" s="4">
        <v>737.80535114503823</v>
      </c>
    </row>
    <row r="14" spans="1:37" x14ac:dyDescent="0.35">
      <c r="A14" t="s">
        <v>21</v>
      </c>
      <c r="B14" s="4">
        <v>707490.02</v>
      </c>
      <c r="C14" s="4">
        <v>709785.85</v>
      </c>
      <c r="D14" s="4">
        <v>710309.14</v>
      </c>
      <c r="E14" s="4">
        <v>808904.04</v>
      </c>
      <c r="F14" s="4">
        <v>810855.55</v>
      </c>
      <c r="G14" s="4">
        <v>807568.76</v>
      </c>
      <c r="H14" s="4">
        <v>809840.59</v>
      </c>
      <c r="I14" s="4">
        <v>809249.86</v>
      </c>
      <c r="J14" s="4">
        <v>813766.97</v>
      </c>
      <c r="K14" s="4">
        <v>818288.37</v>
      </c>
      <c r="L14" s="4">
        <v>819186.7</v>
      </c>
      <c r="M14" s="4">
        <v>817534.64</v>
      </c>
      <c r="N14" s="4">
        <v>1158</v>
      </c>
      <c r="O14" s="4">
        <v>1160</v>
      </c>
      <c r="P14" s="4">
        <v>1164</v>
      </c>
      <c r="Q14" s="4">
        <v>1164</v>
      </c>
      <c r="R14" s="4">
        <v>1158</v>
      </c>
      <c r="S14" s="4">
        <v>1157</v>
      </c>
      <c r="T14" s="4">
        <v>1161</v>
      </c>
      <c r="U14" s="4">
        <v>1163</v>
      </c>
      <c r="V14" s="4">
        <v>1167</v>
      </c>
      <c r="W14" s="4">
        <v>1172</v>
      </c>
      <c r="X14" s="4">
        <v>1175</v>
      </c>
      <c r="Y14" s="4">
        <v>1170</v>
      </c>
      <c r="Z14" s="4">
        <v>610.95856649395512</v>
      </c>
      <c r="AA14" s="4">
        <v>611.88435344827587</v>
      </c>
      <c r="AB14" s="4">
        <v>610.23121993127154</v>
      </c>
      <c r="AC14" s="4">
        <v>694.9347422680413</v>
      </c>
      <c r="AD14" s="4">
        <v>700.22068221070811</v>
      </c>
      <c r="AE14" s="4">
        <v>697.98509939498706</v>
      </c>
      <c r="AF14" s="4">
        <v>697.5371145564169</v>
      </c>
      <c r="AG14" s="4">
        <v>695.82963026655204</v>
      </c>
      <c r="AH14" s="4">
        <v>697.3153127677806</v>
      </c>
      <c r="AI14" s="4">
        <v>698.19826791808873</v>
      </c>
      <c r="AJ14" s="4">
        <v>697.18017021276592</v>
      </c>
      <c r="AK14" s="4">
        <v>698.74755555555555</v>
      </c>
    </row>
    <row r="15" spans="1:37" x14ac:dyDescent="0.35">
      <c r="A15" t="s">
        <v>22</v>
      </c>
      <c r="B15" s="4">
        <v>869821.57</v>
      </c>
      <c r="C15" s="4">
        <v>867550.04</v>
      </c>
      <c r="D15" s="4">
        <v>866215.62</v>
      </c>
      <c r="E15" s="4">
        <v>987240.43</v>
      </c>
      <c r="F15" s="4">
        <v>992999.78</v>
      </c>
      <c r="G15" s="4">
        <v>988754.74</v>
      </c>
      <c r="H15" s="4">
        <v>989592.59</v>
      </c>
      <c r="I15" s="4">
        <v>992714.46</v>
      </c>
      <c r="J15" s="4">
        <v>997682.07</v>
      </c>
      <c r="K15" s="4">
        <v>999265.72</v>
      </c>
      <c r="L15" s="4">
        <v>1001573.32</v>
      </c>
      <c r="M15" s="4">
        <v>1004405.25</v>
      </c>
      <c r="N15" s="4">
        <v>1306</v>
      </c>
      <c r="O15" s="4">
        <v>1298</v>
      </c>
      <c r="P15" s="4">
        <v>1303</v>
      </c>
      <c r="Q15" s="4">
        <v>1301</v>
      </c>
      <c r="R15" s="4">
        <v>1303</v>
      </c>
      <c r="S15" s="4">
        <v>1299</v>
      </c>
      <c r="T15" s="4">
        <v>1298</v>
      </c>
      <c r="U15" s="4">
        <v>1304</v>
      </c>
      <c r="V15" s="4">
        <v>1310</v>
      </c>
      <c r="W15" s="4">
        <v>1315</v>
      </c>
      <c r="X15" s="4">
        <v>1317</v>
      </c>
      <c r="Y15" s="4">
        <v>1319</v>
      </c>
      <c r="Z15" s="4">
        <v>666.01957886676871</v>
      </c>
      <c r="AA15" s="4">
        <v>668.37445300462252</v>
      </c>
      <c r="AB15" s="4">
        <v>664.78558710667687</v>
      </c>
      <c r="AC15" s="4">
        <v>758.831998462721</v>
      </c>
      <c r="AD15" s="4">
        <v>762.0873215656178</v>
      </c>
      <c r="AE15" s="4">
        <v>761.16608160123167</v>
      </c>
      <c r="AF15" s="4">
        <v>762.3979892141756</v>
      </c>
      <c r="AG15" s="4">
        <v>761.28409509202447</v>
      </c>
      <c r="AH15" s="4">
        <v>761.58936641221374</v>
      </c>
      <c r="AI15" s="4">
        <v>759.8978859315589</v>
      </c>
      <c r="AJ15" s="4">
        <v>760.49606681852697</v>
      </c>
      <c r="AK15" s="4">
        <v>761.48995451099313</v>
      </c>
    </row>
    <row r="16" spans="1:37" x14ac:dyDescent="0.35">
      <c r="A16" t="s">
        <v>23</v>
      </c>
      <c r="B16" s="4">
        <v>2242903.08</v>
      </c>
      <c r="C16" s="4">
        <v>2235146.9</v>
      </c>
      <c r="D16" s="4">
        <v>2238224.08</v>
      </c>
      <c r="E16" s="4">
        <v>2547689.21</v>
      </c>
      <c r="F16" s="4">
        <v>2538987.8199999998</v>
      </c>
      <c r="G16" s="4">
        <v>2537298.0299999998</v>
      </c>
      <c r="H16" s="4">
        <v>2529652.5499999998</v>
      </c>
      <c r="I16" s="4">
        <v>2536847.0299999998</v>
      </c>
      <c r="J16" s="4">
        <v>2536521.11</v>
      </c>
      <c r="K16" s="4">
        <v>2536423.85</v>
      </c>
      <c r="L16" s="4">
        <v>2543182.54</v>
      </c>
      <c r="M16" s="4">
        <v>2535260.7799999998</v>
      </c>
      <c r="N16" s="4">
        <v>3602</v>
      </c>
      <c r="O16" s="4">
        <v>3594</v>
      </c>
      <c r="P16" s="4">
        <v>3599</v>
      </c>
      <c r="Q16" s="4">
        <v>3594</v>
      </c>
      <c r="R16" s="4">
        <v>3583</v>
      </c>
      <c r="S16" s="4">
        <v>3581</v>
      </c>
      <c r="T16" s="4">
        <v>3571</v>
      </c>
      <c r="U16" s="4">
        <v>3572</v>
      </c>
      <c r="V16" s="4">
        <v>3575</v>
      </c>
      <c r="W16" s="4">
        <v>3580</v>
      </c>
      <c r="X16" s="4">
        <v>3593</v>
      </c>
      <c r="Y16" s="4">
        <v>3582</v>
      </c>
      <c r="Z16" s="4">
        <v>622.68269850083288</v>
      </c>
      <c r="AA16" s="4">
        <v>621.91065664997211</v>
      </c>
      <c r="AB16" s="4">
        <v>621.90166157265912</v>
      </c>
      <c r="AC16" s="4">
        <v>708.87290205898717</v>
      </c>
      <c r="AD16" s="4">
        <v>708.62065866592241</v>
      </c>
      <c r="AE16" s="4">
        <v>708.54454900865676</v>
      </c>
      <c r="AF16" s="4">
        <v>708.38772052646311</v>
      </c>
      <c r="AG16" s="4">
        <v>710.2035358342664</v>
      </c>
      <c r="AH16" s="4">
        <v>709.51639440559438</v>
      </c>
      <c r="AI16" s="4">
        <v>708.49828212290504</v>
      </c>
      <c r="AJ16" s="4">
        <v>707.8159031450042</v>
      </c>
      <c r="AK16" s="4">
        <v>707.77799553322166</v>
      </c>
    </row>
    <row r="17" spans="1:37" x14ac:dyDescent="0.35">
      <c r="A17" t="s">
        <v>24</v>
      </c>
      <c r="B17" s="4">
        <v>3018872.94</v>
      </c>
      <c r="C17" s="4">
        <v>3021281.32</v>
      </c>
      <c r="D17" s="4">
        <v>3026374.38</v>
      </c>
      <c r="E17" s="4">
        <v>3438223.71</v>
      </c>
      <c r="F17" s="4">
        <v>3436474.33</v>
      </c>
      <c r="G17" s="4">
        <v>3436860.1799999997</v>
      </c>
      <c r="H17" s="4">
        <v>3435575.16</v>
      </c>
      <c r="I17" s="4">
        <v>3442767.2199999997</v>
      </c>
      <c r="J17" s="4">
        <v>3443552.47</v>
      </c>
      <c r="K17" s="4">
        <v>3446792.27</v>
      </c>
      <c r="L17" s="4">
        <v>3447004.41</v>
      </c>
      <c r="M17" s="4">
        <v>3451444.35</v>
      </c>
      <c r="N17" s="4">
        <v>4766</v>
      </c>
      <c r="O17" s="4">
        <v>4770</v>
      </c>
      <c r="P17" s="4">
        <v>4781</v>
      </c>
      <c r="Q17" s="4">
        <v>4769</v>
      </c>
      <c r="R17" s="4">
        <v>4772</v>
      </c>
      <c r="S17" s="4">
        <v>4770</v>
      </c>
      <c r="T17" s="4">
        <v>4764</v>
      </c>
      <c r="U17" s="4">
        <v>4770</v>
      </c>
      <c r="V17" s="4">
        <v>4779</v>
      </c>
      <c r="W17" s="4">
        <v>4789</v>
      </c>
      <c r="X17" s="4">
        <v>4789</v>
      </c>
      <c r="Y17" s="4">
        <v>4788</v>
      </c>
      <c r="Z17" s="4">
        <v>629.85294709603215</v>
      </c>
      <c r="AA17" s="4">
        <v>630.01809592188386</v>
      </c>
      <c r="AB17" s="4">
        <v>629.54994840928634</v>
      </c>
      <c r="AC17" s="4">
        <v>717.05656223052597</v>
      </c>
      <c r="AD17" s="4">
        <v>716.42219126938539</v>
      </c>
      <c r="AE17" s="4">
        <v>716.93758045977006</v>
      </c>
      <c r="AF17" s="4">
        <v>716.67146762589925</v>
      </c>
      <c r="AG17" s="4">
        <v>717.27150417026178</v>
      </c>
      <c r="AH17" s="4">
        <v>716.13234280792426</v>
      </c>
      <c r="AI17" s="4">
        <v>714.93235546651397</v>
      </c>
      <c r="AJ17" s="4">
        <v>715.28315879828335</v>
      </c>
      <c r="AK17" s="4">
        <v>715.9383109075294</v>
      </c>
    </row>
    <row r="18" spans="1:37" x14ac:dyDescent="0.35">
      <c r="A18" t="s">
        <v>25</v>
      </c>
      <c r="B18" s="4">
        <v>1372404</v>
      </c>
      <c r="C18" s="4">
        <v>1370090.09</v>
      </c>
      <c r="D18" s="4">
        <v>1369574.79</v>
      </c>
      <c r="E18" s="4">
        <v>1562363.88</v>
      </c>
      <c r="F18" s="4">
        <v>1553805.87</v>
      </c>
      <c r="G18" s="4">
        <v>1551657.05</v>
      </c>
      <c r="H18" s="4">
        <v>1548301</v>
      </c>
      <c r="I18" s="4">
        <v>1546283.27</v>
      </c>
      <c r="J18" s="4">
        <v>1556480.2</v>
      </c>
      <c r="K18" s="4">
        <v>1558752.62</v>
      </c>
      <c r="L18" s="4">
        <v>1560180.17</v>
      </c>
      <c r="M18" s="4">
        <v>1568073.84</v>
      </c>
      <c r="N18" s="4">
        <v>2233</v>
      </c>
      <c r="O18" s="4">
        <v>2230</v>
      </c>
      <c r="P18" s="4">
        <v>2231</v>
      </c>
      <c r="Q18" s="4">
        <v>2229</v>
      </c>
      <c r="R18" s="4">
        <v>2224</v>
      </c>
      <c r="S18" s="4">
        <v>2220</v>
      </c>
      <c r="T18" s="4">
        <v>2210</v>
      </c>
      <c r="U18" s="4">
        <v>2208</v>
      </c>
      <c r="V18" s="4">
        <v>2220</v>
      </c>
      <c r="W18" s="4">
        <v>2223</v>
      </c>
      <c r="X18" s="4">
        <v>2233</v>
      </c>
      <c r="Y18" s="4">
        <v>2238</v>
      </c>
      <c r="Z18" s="4">
        <v>614.60098522167493</v>
      </c>
      <c r="AA18" s="4">
        <v>614.39017488789239</v>
      </c>
      <c r="AB18" s="4">
        <v>613.88381443298965</v>
      </c>
      <c r="AC18" s="4">
        <v>700.92592193808878</v>
      </c>
      <c r="AD18" s="4">
        <v>698.6537185251799</v>
      </c>
      <c r="AE18" s="4">
        <v>698.9446171171171</v>
      </c>
      <c r="AF18" s="4">
        <v>700.58868778280544</v>
      </c>
      <c r="AG18" s="4">
        <v>700.30945199275368</v>
      </c>
      <c r="AH18" s="4">
        <v>701.11720720720723</v>
      </c>
      <c r="AI18" s="4">
        <v>701.19326135852452</v>
      </c>
      <c r="AJ18" s="4">
        <v>698.69241827138376</v>
      </c>
      <c r="AK18" s="4">
        <v>700.65855227882037</v>
      </c>
    </row>
    <row r="19" spans="1:37" x14ac:dyDescent="0.35">
      <c r="A19" t="s">
        <v>26</v>
      </c>
      <c r="B19" s="4">
        <v>682599.9</v>
      </c>
      <c r="C19" s="4">
        <v>681880.02</v>
      </c>
      <c r="D19" s="4">
        <v>681454.19</v>
      </c>
      <c r="E19" s="4">
        <v>777317.47</v>
      </c>
      <c r="F19" s="4">
        <v>774553.43</v>
      </c>
      <c r="G19" s="4">
        <v>774925.81</v>
      </c>
      <c r="H19" s="4">
        <v>771511.04</v>
      </c>
      <c r="I19" s="4">
        <v>773720.07</v>
      </c>
      <c r="J19" s="4">
        <v>774604.32</v>
      </c>
      <c r="K19" s="4">
        <v>772593.02</v>
      </c>
      <c r="L19" s="4">
        <v>781597.07</v>
      </c>
      <c r="M19" s="4">
        <v>778973.3</v>
      </c>
      <c r="N19" s="4">
        <v>1099</v>
      </c>
      <c r="O19" s="4">
        <v>1098</v>
      </c>
      <c r="P19" s="4">
        <v>1099</v>
      </c>
      <c r="Q19" s="4">
        <v>1102</v>
      </c>
      <c r="R19" s="4">
        <v>1096</v>
      </c>
      <c r="S19" s="4">
        <v>1093</v>
      </c>
      <c r="T19" s="4">
        <v>1092</v>
      </c>
      <c r="U19" s="4">
        <v>1096</v>
      </c>
      <c r="V19" s="4">
        <v>1098</v>
      </c>
      <c r="W19" s="4">
        <v>1097</v>
      </c>
      <c r="X19" s="4">
        <v>1101</v>
      </c>
      <c r="Y19" s="4">
        <v>1098</v>
      </c>
      <c r="Z19" s="4">
        <v>621.11000909918107</v>
      </c>
      <c r="AA19" s="4">
        <v>621.02005464480874</v>
      </c>
      <c r="AB19" s="4">
        <v>620.06750682438576</v>
      </c>
      <c r="AC19" s="4">
        <v>705.36975499092557</v>
      </c>
      <c r="AD19" s="4">
        <v>706.70933394160591</v>
      </c>
      <c r="AE19" s="4">
        <v>708.98976212259845</v>
      </c>
      <c r="AF19" s="4">
        <v>706.51194139194138</v>
      </c>
      <c r="AG19" s="4">
        <v>705.94896897810213</v>
      </c>
      <c r="AH19" s="4">
        <v>705.46841530054644</v>
      </c>
      <c r="AI19" s="4">
        <v>704.27804922515952</v>
      </c>
      <c r="AJ19" s="4">
        <v>709.89742960944591</v>
      </c>
      <c r="AK19" s="4">
        <v>709.44744990892536</v>
      </c>
    </row>
    <row r="20" spans="1:37" x14ac:dyDescent="0.35">
      <c r="A20" t="s">
        <v>27</v>
      </c>
      <c r="B20" s="4">
        <v>1107382.6000000001</v>
      </c>
      <c r="C20" s="4">
        <v>1104634.48</v>
      </c>
      <c r="D20" s="4">
        <v>1109538.3600000001</v>
      </c>
      <c r="E20" s="4">
        <v>1263678.01</v>
      </c>
      <c r="F20" s="4">
        <v>1259684.3400000001</v>
      </c>
      <c r="G20" s="4">
        <v>1259260.5900000001</v>
      </c>
      <c r="H20" s="4">
        <v>1256643.1000000001</v>
      </c>
      <c r="I20" s="4">
        <v>1262203.71</v>
      </c>
      <c r="J20" s="4">
        <v>1270186.81</v>
      </c>
      <c r="K20" s="4">
        <v>1284601.73</v>
      </c>
      <c r="L20" s="4">
        <v>1281991.26</v>
      </c>
      <c r="M20" s="4">
        <v>1286269.26</v>
      </c>
      <c r="N20" s="4">
        <v>1725</v>
      </c>
      <c r="O20" s="4">
        <v>1725</v>
      </c>
      <c r="P20" s="4">
        <v>1733</v>
      </c>
      <c r="Q20" s="4">
        <v>1730</v>
      </c>
      <c r="R20" s="4">
        <v>1724</v>
      </c>
      <c r="S20" s="4">
        <v>1723</v>
      </c>
      <c r="T20" s="4">
        <v>1721</v>
      </c>
      <c r="U20" s="4">
        <v>1728</v>
      </c>
      <c r="V20" s="4">
        <v>1735</v>
      </c>
      <c r="W20" s="4">
        <v>1746</v>
      </c>
      <c r="X20" s="4">
        <v>1749</v>
      </c>
      <c r="Y20" s="4">
        <v>1755</v>
      </c>
      <c r="Z20" s="4">
        <v>641.96092753623191</v>
      </c>
      <c r="AA20" s="4">
        <v>640.36781449275361</v>
      </c>
      <c r="AB20" s="4">
        <v>640.24140796306983</v>
      </c>
      <c r="AC20" s="4">
        <v>730.44971676300577</v>
      </c>
      <c r="AD20" s="4">
        <v>730.67537122969838</v>
      </c>
      <c r="AE20" s="4">
        <v>730.85350551363911</v>
      </c>
      <c r="AF20" s="4">
        <v>730.18192911098208</v>
      </c>
      <c r="AG20" s="4">
        <v>730.44196180555548</v>
      </c>
      <c r="AH20" s="4">
        <v>732.09614409221911</v>
      </c>
      <c r="AI20" s="4">
        <v>735.73982245131731</v>
      </c>
      <c r="AJ20" s="4">
        <v>732.9852830188679</v>
      </c>
      <c r="AK20" s="4">
        <v>732.91695726495732</v>
      </c>
    </row>
    <row r="21" spans="1:37" x14ac:dyDescent="0.35">
      <c r="A21" t="s">
        <v>28</v>
      </c>
      <c r="B21" s="4">
        <v>749996.66</v>
      </c>
      <c r="C21" s="4">
        <v>751301.15</v>
      </c>
      <c r="D21" s="4">
        <v>747760.84</v>
      </c>
      <c r="E21" s="4">
        <v>850454.14</v>
      </c>
      <c r="F21" s="4">
        <v>847777.67</v>
      </c>
      <c r="G21" s="4">
        <v>841180.67</v>
      </c>
      <c r="H21" s="4">
        <v>840152.65</v>
      </c>
      <c r="I21" s="4">
        <v>836018.61</v>
      </c>
      <c r="J21" s="4">
        <v>837805.36</v>
      </c>
      <c r="K21" s="4">
        <v>838264.14</v>
      </c>
      <c r="L21" s="4">
        <v>839353.71</v>
      </c>
      <c r="M21" s="4">
        <v>838004.64</v>
      </c>
      <c r="N21" s="4">
        <v>1242</v>
      </c>
      <c r="O21" s="4">
        <v>1240</v>
      </c>
      <c r="P21" s="4">
        <v>1237</v>
      </c>
      <c r="Q21" s="4">
        <v>1231</v>
      </c>
      <c r="R21" s="4">
        <v>1230</v>
      </c>
      <c r="S21" s="4">
        <v>1220</v>
      </c>
      <c r="T21" s="4">
        <v>1218</v>
      </c>
      <c r="U21" s="4">
        <v>1215</v>
      </c>
      <c r="V21" s="4">
        <v>1215</v>
      </c>
      <c r="W21" s="4">
        <v>1221</v>
      </c>
      <c r="X21" s="4">
        <v>1223</v>
      </c>
      <c r="Y21" s="4">
        <v>1221</v>
      </c>
      <c r="Z21" s="4">
        <v>603.8620450885669</v>
      </c>
      <c r="AA21" s="4">
        <v>605.8880241935484</v>
      </c>
      <c r="AB21" s="4">
        <v>604.49542441390463</v>
      </c>
      <c r="AC21" s="4">
        <v>690.8644516653128</v>
      </c>
      <c r="AD21" s="4">
        <v>689.25013821138214</v>
      </c>
      <c r="AE21" s="4">
        <v>689.49235245901639</v>
      </c>
      <c r="AF21" s="4">
        <v>689.78050082101811</v>
      </c>
      <c r="AG21" s="4">
        <v>688.08116049382716</v>
      </c>
      <c r="AH21" s="4">
        <v>689.55173662551442</v>
      </c>
      <c r="AI21" s="4">
        <v>686.53901719901717</v>
      </c>
      <c r="AJ21" s="4">
        <v>686.30720359771055</v>
      </c>
      <c r="AK21" s="4">
        <v>686.32648648648649</v>
      </c>
    </row>
    <row r="22" spans="1:37" x14ac:dyDescent="0.35">
      <c r="A22" t="s">
        <v>29</v>
      </c>
      <c r="B22" s="4">
        <v>650217.06999999995</v>
      </c>
      <c r="C22" s="4">
        <v>651727.65</v>
      </c>
      <c r="D22" s="4">
        <v>649478.88</v>
      </c>
      <c r="E22" s="4">
        <v>739929.4</v>
      </c>
      <c r="F22" s="4">
        <v>737866.36</v>
      </c>
      <c r="G22" s="4">
        <v>735858.28</v>
      </c>
      <c r="H22" s="4">
        <v>735713.88</v>
      </c>
      <c r="I22" s="4">
        <v>738194.41</v>
      </c>
      <c r="J22" s="4">
        <v>738937.31</v>
      </c>
      <c r="K22" s="4">
        <v>743329.13</v>
      </c>
      <c r="L22" s="4">
        <v>746623.98</v>
      </c>
      <c r="M22" s="4">
        <v>745650.58</v>
      </c>
      <c r="N22" s="4">
        <v>1062</v>
      </c>
      <c r="O22" s="4">
        <v>1062</v>
      </c>
      <c r="P22" s="4">
        <v>1063</v>
      </c>
      <c r="Q22" s="4">
        <v>1059</v>
      </c>
      <c r="R22" s="4">
        <v>1057</v>
      </c>
      <c r="S22" s="4">
        <v>1053</v>
      </c>
      <c r="T22" s="4">
        <v>1048</v>
      </c>
      <c r="U22" s="4">
        <v>1051</v>
      </c>
      <c r="V22" s="4">
        <v>1053</v>
      </c>
      <c r="W22" s="4">
        <v>1056</v>
      </c>
      <c r="X22" s="4">
        <v>1062</v>
      </c>
      <c r="Y22" s="4">
        <v>1063</v>
      </c>
      <c r="Z22" s="4">
        <v>612.25712806026365</v>
      </c>
      <c r="AA22" s="4">
        <v>613.67951977401128</v>
      </c>
      <c r="AB22" s="4">
        <v>610.98671683913449</v>
      </c>
      <c r="AC22" s="4">
        <v>698.705760151086</v>
      </c>
      <c r="AD22" s="4">
        <v>698.07602649006617</v>
      </c>
      <c r="AE22" s="4">
        <v>698.82077872744537</v>
      </c>
      <c r="AF22" s="4">
        <v>702.01706106870233</v>
      </c>
      <c r="AG22" s="4">
        <v>702.37336822074224</v>
      </c>
      <c r="AH22" s="4">
        <v>701.74483380816719</v>
      </c>
      <c r="AI22" s="4">
        <v>703.91016098484852</v>
      </c>
      <c r="AJ22" s="4">
        <v>703.03576271186444</v>
      </c>
      <c r="AK22" s="4">
        <v>701.45868297271863</v>
      </c>
    </row>
    <row r="23" spans="1:37" x14ac:dyDescent="0.35">
      <c r="A23" t="s">
        <v>30</v>
      </c>
      <c r="B23" s="4">
        <v>850971.39</v>
      </c>
      <c r="C23" s="4">
        <v>851357.73</v>
      </c>
      <c r="D23" s="4">
        <v>853485.55</v>
      </c>
      <c r="E23" s="4">
        <v>969289.89</v>
      </c>
      <c r="F23" s="4">
        <v>963816.16</v>
      </c>
      <c r="G23" s="4">
        <v>963715.27</v>
      </c>
      <c r="H23" s="4">
        <v>964620.41</v>
      </c>
      <c r="I23" s="4">
        <v>964951.09</v>
      </c>
      <c r="J23" s="4">
        <v>970419.37</v>
      </c>
      <c r="K23" s="4">
        <v>970384.15</v>
      </c>
      <c r="L23" s="4">
        <v>971467.33</v>
      </c>
      <c r="M23" s="4">
        <v>970226.92</v>
      </c>
      <c r="N23" s="4">
        <v>1391</v>
      </c>
      <c r="O23" s="4">
        <v>1392</v>
      </c>
      <c r="P23" s="4">
        <v>1393</v>
      </c>
      <c r="Q23" s="4">
        <v>1391</v>
      </c>
      <c r="R23" s="4">
        <v>1384</v>
      </c>
      <c r="S23" s="4">
        <v>1385</v>
      </c>
      <c r="T23" s="4">
        <v>1379</v>
      </c>
      <c r="U23" s="4">
        <v>1384</v>
      </c>
      <c r="V23" s="4">
        <v>1390</v>
      </c>
      <c r="W23" s="4">
        <v>1393</v>
      </c>
      <c r="X23" s="4">
        <v>1394</v>
      </c>
      <c r="Y23" s="4">
        <v>1393</v>
      </c>
      <c r="Z23" s="4">
        <v>611.76951114306257</v>
      </c>
      <c r="AA23" s="4">
        <v>611.60756465517238</v>
      </c>
      <c r="AB23" s="4">
        <v>612.69601579325206</v>
      </c>
      <c r="AC23" s="4">
        <v>696.82953989935299</v>
      </c>
      <c r="AD23" s="4">
        <v>696.3989595375723</v>
      </c>
      <c r="AE23" s="4">
        <v>695.82329963898917</v>
      </c>
      <c r="AF23" s="4">
        <v>699.50718636693261</v>
      </c>
      <c r="AG23" s="4">
        <v>697.21899566473985</v>
      </c>
      <c r="AH23" s="4">
        <v>698.14343165467631</v>
      </c>
      <c r="AI23" s="4">
        <v>696.61460875807609</v>
      </c>
      <c r="AJ23" s="4">
        <v>696.89191535150644</v>
      </c>
      <c r="AK23" s="4">
        <v>696.5017372577172</v>
      </c>
    </row>
    <row r="24" spans="1:37" x14ac:dyDescent="0.35">
      <c r="A24" t="s">
        <v>31</v>
      </c>
      <c r="B24" s="4">
        <v>1265042.3</v>
      </c>
      <c r="C24" s="4">
        <v>1264021.8899999999</v>
      </c>
      <c r="D24" s="4">
        <v>1271177.23</v>
      </c>
      <c r="E24" s="4">
        <v>1443278.13</v>
      </c>
      <c r="F24" s="4">
        <v>1447689.03</v>
      </c>
      <c r="G24" s="4">
        <v>1442551.12</v>
      </c>
      <c r="H24" s="4">
        <v>1445674.32</v>
      </c>
      <c r="I24" s="4">
        <v>1451737.28</v>
      </c>
      <c r="J24" s="4">
        <v>1471324.76</v>
      </c>
      <c r="K24" s="4">
        <v>1467066.68</v>
      </c>
      <c r="L24" s="4">
        <v>1467736.38</v>
      </c>
      <c r="M24" s="4">
        <v>1468942.22</v>
      </c>
      <c r="N24" s="4">
        <v>1941</v>
      </c>
      <c r="O24" s="4">
        <v>1938</v>
      </c>
      <c r="P24" s="4">
        <v>1939</v>
      </c>
      <c r="Q24" s="4">
        <v>1942</v>
      </c>
      <c r="R24" s="4">
        <v>1944</v>
      </c>
      <c r="S24" s="4">
        <v>1939</v>
      </c>
      <c r="T24" s="4">
        <v>1939</v>
      </c>
      <c r="U24" s="4">
        <v>1945</v>
      </c>
      <c r="V24" s="4">
        <v>1960</v>
      </c>
      <c r="W24" s="4">
        <v>1968</v>
      </c>
      <c r="X24" s="4">
        <v>1969</v>
      </c>
      <c r="Y24" s="4">
        <v>1968</v>
      </c>
      <c r="Z24" s="4">
        <v>651.74770736733649</v>
      </c>
      <c r="AA24" s="4">
        <v>652.23007739938078</v>
      </c>
      <c r="AB24" s="4">
        <v>655.58392470345541</v>
      </c>
      <c r="AC24" s="4">
        <v>743.19162203913481</v>
      </c>
      <c r="AD24" s="4">
        <v>744.69600308641975</v>
      </c>
      <c r="AE24" s="4">
        <v>743.9665394533265</v>
      </c>
      <c r="AF24" s="4">
        <v>745.5772666322847</v>
      </c>
      <c r="AG24" s="4">
        <v>746.39448843187665</v>
      </c>
      <c r="AH24" s="4">
        <v>750.67589795918366</v>
      </c>
      <c r="AI24" s="4">
        <v>745.4607113821138</v>
      </c>
      <c r="AJ24" s="4">
        <v>745.42223463687151</v>
      </c>
      <c r="AK24" s="4">
        <v>746.41372967479674</v>
      </c>
    </row>
    <row r="25" spans="1:37" x14ac:dyDescent="0.35">
      <c r="A25" t="s">
        <v>32</v>
      </c>
      <c r="B25" s="4">
        <v>92537.279999999999</v>
      </c>
      <c r="C25" s="4">
        <v>94065.23</v>
      </c>
      <c r="D25" s="4">
        <v>93381.54</v>
      </c>
      <c r="E25" s="4">
        <v>106697.35</v>
      </c>
      <c r="F25" s="4">
        <v>106697.35</v>
      </c>
      <c r="G25" s="4">
        <v>107807.97</v>
      </c>
      <c r="H25" s="4">
        <v>107314.55</v>
      </c>
      <c r="I25" s="4">
        <v>106986.57</v>
      </c>
      <c r="J25" s="4">
        <v>106283.97</v>
      </c>
      <c r="K25" s="4">
        <v>106283.96</v>
      </c>
      <c r="L25" s="4">
        <v>105943.03</v>
      </c>
      <c r="M25" s="4">
        <v>106015.98</v>
      </c>
      <c r="N25" s="4">
        <v>155</v>
      </c>
      <c r="O25" s="4">
        <v>157</v>
      </c>
      <c r="P25" s="4">
        <v>158</v>
      </c>
      <c r="Q25" s="4">
        <v>158</v>
      </c>
      <c r="R25" s="4">
        <v>158</v>
      </c>
      <c r="S25" s="4">
        <v>160</v>
      </c>
      <c r="T25" s="4">
        <v>160</v>
      </c>
      <c r="U25" s="4">
        <v>159</v>
      </c>
      <c r="V25" s="4">
        <v>158</v>
      </c>
      <c r="W25" s="4">
        <v>158</v>
      </c>
      <c r="X25" s="4">
        <v>158</v>
      </c>
      <c r="Y25" s="4">
        <v>158</v>
      </c>
      <c r="Z25" s="4">
        <v>597.01470967741932</v>
      </c>
      <c r="AA25" s="4">
        <v>599.14159235668785</v>
      </c>
      <c r="AB25" s="4">
        <v>591.0224050632911</v>
      </c>
      <c r="AC25" s="4">
        <v>675.29968354430389</v>
      </c>
      <c r="AD25" s="4">
        <v>675.29968354430389</v>
      </c>
      <c r="AE25" s="4">
        <v>673.79981250000003</v>
      </c>
      <c r="AF25" s="4">
        <v>670.7159375</v>
      </c>
      <c r="AG25" s="4">
        <v>672.87150943396227</v>
      </c>
      <c r="AH25" s="4">
        <v>672.68335443037972</v>
      </c>
      <c r="AI25" s="4">
        <v>672.68329113924051</v>
      </c>
      <c r="AJ25" s="4">
        <v>670.52550632911391</v>
      </c>
      <c r="AK25" s="4">
        <v>670.98721518987338</v>
      </c>
    </row>
    <row r="26" spans="1:37" x14ac:dyDescent="0.35">
      <c r="A26" t="s">
        <v>33</v>
      </c>
      <c r="B26" s="4">
        <v>511549.18</v>
      </c>
      <c r="C26" s="4">
        <v>515271.46</v>
      </c>
      <c r="D26" s="4">
        <v>516572.61</v>
      </c>
      <c r="E26" s="4">
        <v>582329.88</v>
      </c>
      <c r="F26" s="4">
        <v>580864.03</v>
      </c>
      <c r="G26" s="4">
        <v>581280.54</v>
      </c>
      <c r="H26" s="4">
        <v>581702.03</v>
      </c>
      <c r="I26" s="4">
        <v>585132.28</v>
      </c>
      <c r="J26" s="4">
        <v>586174.62</v>
      </c>
      <c r="K26" s="4">
        <v>596899.53</v>
      </c>
      <c r="L26" s="4">
        <v>598315.54</v>
      </c>
      <c r="M26" s="4">
        <v>594358.81999999995</v>
      </c>
      <c r="N26" s="4">
        <v>771</v>
      </c>
      <c r="O26" s="4">
        <v>777</v>
      </c>
      <c r="P26" s="4">
        <v>774</v>
      </c>
      <c r="Q26" s="4">
        <v>769</v>
      </c>
      <c r="R26" s="4">
        <v>768</v>
      </c>
      <c r="S26" s="4">
        <v>768</v>
      </c>
      <c r="T26" s="4">
        <v>769</v>
      </c>
      <c r="U26" s="4">
        <v>772</v>
      </c>
      <c r="V26" s="4">
        <v>776</v>
      </c>
      <c r="W26" s="4">
        <v>782</v>
      </c>
      <c r="X26" s="4">
        <v>781</v>
      </c>
      <c r="Y26" s="4">
        <v>783</v>
      </c>
      <c r="Z26" s="4">
        <v>663.48791180285343</v>
      </c>
      <c r="AA26" s="4">
        <v>663.15503217503215</v>
      </c>
      <c r="AB26" s="4">
        <v>667.40647286821707</v>
      </c>
      <c r="AC26" s="4">
        <v>757.25602080624185</v>
      </c>
      <c r="AD26" s="4">
        <v>756.33337239583341</v>
      </c>
      <c r="AE26" s="4">
        <v>756.87570312500009</v>
      </c>
      <c r="AF26" s="4">
        <v>756.43957087126137</v>
      </c>
      <c r="AG26" s="4">
        <v>757.94336787564771</v>
      </c>
      <c r="AH26" s="4">
        <v>755.37966494845364</v>
      </c>
      <c r="AI26" s="4">
        <v>763.29863171355498</v>
      </c>
      <c r="AJ26" s="4">
        <v>766.0890396927017</v>
      </c>
      <c r="AK26" s="4">
        <v>759.07895274584928</v>
      </c>
    </row>
    <row r="27" spans="1:37" x14ac:dyDescent="0.35">
      <c r="A27" t="s">
        <v>34</v>
      </c>
      <c r="B27" s="4">
        <v>894967.55</v>
      </c>
      <c r="C27" s="4">
        <v>893030.59</v>
      </c>
      <c r="D27" s="4">
        <v>900549.18</v>
      </c>
      <c r="E27" s="4">
        <v>1017795.72</v>
      </c>
      <c r="F27" s="4">
        <v>1016479.57</v>
      </c>
      <c r="G27" s="4">
        <v>1016737.22</v>
      </c>
      <c r="H27" s="4">
        <v>1012687.8</v>
      </c>
      <c r="I27" s="4">
        <v>1011618.75</v>
      </c>
      <c r="J27" s="4">
        <v>1014329.24</v>
      </c>
      <c r="K27" s="4">
        <v>1017346.53</v>
      </c>
      <c r="L27" s="4">
        <v>1021618.86</v>
      </c>
      <c r="M27" s="4">
        <v>1026490.72</v>
      </c>
      <c r="N27" s="4">
        <v>1412</v>
      </c>
      <c r="O27" s="4">
        <v>1410</v>
      </c>
      <c r="P27" s="4">
        <v>1414</v>
      </c>
      <c r="Q27" s="4">
        <v>1409</v>
      </c>
      <c r="R27" s="4">
        <v>1406</v>
      </c>
      <c r="S27" s="4">
        <v>1407</v>
      </c>
      <c r="T27" s="4">
        <v>1404</v>
      </c>
      <c r="U27" s="4">
        <v>1403</v>
      </c>
      <c r="V27" s="4">
        <v>1407</v>
      </c>
      <c r="W27" s="4">
        <v>1410</v>
      </c>
      <c r="X27" s="4">
        <v>1417</v>
      </c>
      <c r="Y27" s="4">
        <v>1422</v>
      </c>
      <c r="Z27" s="4">
        <v>633.82970963172806</v>
      </c>
      <c r="AA27" s="4">
        <v>633.35502836879425</v>
      </c>
      <c r="AB27" s="4">
        <v>636.88060820367753</v>
      </c>
      <c r="AC27" s="4">
        <v>722.35324343506034</v>
      </c>
      <c r="AD27" s="4">
        <v>722.95844238975815</v>
      </c>
      <c r="AE27" s="4">
        <v>722.62773276474763</v>
      </c>
      <c r="AF27" s="4">
        <v>721.28760683760686</v>
      </c>
      <c r="AG27" s="4">
        <v>721.03973627940127</v>
      </c>
      <c r="AH27" s="4">
        <v>720.91630419331909</v>
      </c>
      <c r="AI27" s="4">
        <v>721.52236170212768</v>
      </c>
      <c r="AJ27" s="4">
        <v>720.97308398023995</v>
      </c>
      <c r="AK27" s="4">
        <v>721.86407876230658</v>
      </c>
    </row>
    <row r="28" spans="1:37" x14ac:dyDescent="0.35">
      <c r="A28" t="s">
        <v>35</v>
      </c>
      <c r="B28" s="4">
        <v>6249003.1600000001</v>
      </c>
      <c r="C28" s="4">
        <v>6235821.3300000001</v>
      </c>
      <c r="D28" s="4">
        <v>6238616.5800000001</v>
      </c>
      <c r="E28" s="4">
        <v>7104748.3600000003</v>
      </c>
      <c r="F28" s="4">
        <v>7092229.1299999999</v>
      </c>
      <c r="G28" s="4">
        <v>7080903.5499999998</v>
      </c>
      <c r="H28" s="4">
        <v>7057125.0199999996</v>
      </c>
      <c r="I28" s="4">
        <v>7068718.2599999998</v>
      </c>
      <c r="J28" s="4">
        <v>7085490.6100000003</v>
      </c>
      <c r="K28" s="4">
        <v>7111178.7699999996</v>
      </c>
      <c r="L28" s="4">
        <v>7105746.9000000004</v>
      </c>
      <c r="M28" s="4">
        <v>7094719.71</v>
      </c>
      <c r="N28" s="4">
        <v>10474</v>
      </c>
      <c r="O28" s="4">
        <v>10461</v>
      </c>
      <c r="P28" s="4">
        <v>10461</v>
      </c>
      <c r="Q28" s="4">
        <v>10452</v>
      </c>
      <c r="R28" s="4">
        <v>10443</v>
      </c>
      <c r="S28" s="4">
        <v>10419</v>
      </c>
      <c r="T28" s="4">
        <v>10380</v>
      </c>
      <c r="U28" s="4">
        <v>10396</v>
      </c>
      <c r="V28" s="4">
        <v>10425</v>
      </c>
      <c r="W28" s="4">
        <v>10443</v>
      </c>
      <c r="X28" s="4">
        <v>10447</v>
      </c>
      <c r="Y28" s="4">
        <v>10455</v>
      </c>
      <c r="Z28" s="4">
        <v>596.62050410540382</v>
      </c>
      <c r="AA28" s="4">
        <v>596.1018382563808</v>
      </c>
      <c r="AB28" s="4">
        <v>596.36904502437631</v>
      </c>
      <c r="AC28" s="4">
        <v>679.75013011863757</v>
      </c>
      <c r="AD28" s="4">
        <v>679.13713779565262</v>
      </c>
      <c r="AE28" s="4">
        <v>679.61450715039825</v>
      </c>
      <c r="AF28" s="4">
        <v>679.87716955684004</v>
      </c>
      <c r="AG28" s="4">
        <v>679.94596575605999</v>
      </c>
      <c r="AH28" s="4">
        <v>679.66336786570741</v>
      </c>
      <c r="AI28" s="4">
        <v>680.95171598199749</v>
      </c>
      <c r="AJ28" s="4">
        <v>680.17104431894325</v>
      </c>
      <c r="AK28" s="4">
        <v>678.59585939741748</v>
      </c>
    </row>
    <row r="29" spans="1:37" x14ac:dyDescent="0.35">
      <c r="A29" t="s">
        <v>36</v>
      </c>
      <c r="B29" s="4">
        <v>925161.99</v>
      </c>
      <c r="C29" s="4">
        <v>925499.8</v>
      </c>
      <c r="D29" s="4">
        <v>922766.3</v>
      </c>
      <c r="E29" s="4">
        <v>1057612.08</v>
      </c>
      <c r="F29" s="4">
        <v>1048009.64</v>
      </c>
      <c r="G29" s="4">
        <v>1045174.62</v>
      </c>
      <c r="H29" s="4">
        <v>1047458</v>
      </c>
      <c r="I29" s="4">
        <v>1046181.58</v>
      </c>
      <c r="J29" s="4">
        <v>1051045.56</v>
      </c>
      <c r="K29" s="4">
        <v>1052232.21</v>
      </c>
      <c r="L29" s="4">
        <v>1049182.1100000001</v>
      </c>
      <c r="M29" s="4">
        <v>1054179.8899999999</v>
      </c>
      <c r="N29" s="4">
        <v>1462</v>
      </c>
      <c r="O29" s="4">
        <v>1462</v>
      </c>
      <c r="P29" s="4">
        <v>1457</v>
      </c>
      <c r="Q29" s="4">
        <v>1452</v>
      </c>
      <c r="R29" s="4">
        <v>1450</v>
      </c>
      <c r="S29" s="4">
        <v>1445</v>
      </c>
      <c r="T29" s="4">
        <v>1444</v>
      </c>
      <c r="U29" s="4">
        <v>1443</v>
      </c>
      <c r="V29" s="4">
        <v>1452</v>
      </c>
      <c r="W29" s="4">
        <v>1455</v>
      </c>
      <c r="X29" s="4">
        <v>1451</v>
      </c>
      <c r="Y29" s="4">
        <v>1456</v>
      </c>
      <c r="Z29" s="4">
        <v>632.80573871409024</v>
      </c>
      <c r="AA29" s="4">
        <v>633.03679890560875</v>
      </c>
      <c r="AB29" s="4">
        <v>633.33308167467396</v>
      </c>
      <c r="AC29" s="4">
        <v>728.3829752066116</v>
      </c>
      <c r="AD29" s="4">
        <v>722.76526896551729</v>
      </c>
      <c r="AE29" s="4">
        <v>723.30423529411769</v>
      </c>
      <c r="AF29" s="4">
        <v>725.38642659279776</v>
      </c>
      <c r="AG29" s="4">
        <v>725.0045599445599</v>
      </c>
      <c r="AH29" s="4">
        <v>723.86057851239673</v>
      </c>
      <c r="AI29" s="4">
        <v>723.18364948453609</v>
      </c>
      <c r="AJ29" s="4">
        <v>723.0751964162647</v>
      </c>
      <c r="AK29" s="4">
        <v>724.02464972527468</v>
      </c>
    </row>
    <row r="30" spans="1:37" x14ac:dyDescent="0.35">
      <c r="A30" t="s">
        <v>37</v>
      </c>
      <c r="B30" s="4">
        <v>1011450.3</v>
      </c>
      <c r="C30" s="4">
        <v>1009597.57</v>
      </c>
      <c r="D30" s="4">
        <v>1012088.09</v>
      </c>
      <c r="E30" s="4">
        <v>1150862.52</v>
      </c>
      <c r="F30" s="4">
        <v>1148720.2</v>
      </c>
      <c r="G30" s="4">
        <v>1147779.79</v>
      </c>
      <c r="H30" s="4">
        <v>1144054.6599999999</v>
      </c>
      <c r="I30" s="4">
        <v>1146694.24</v>
      </c>
      <c r="J30" s="4">
        <v>1149311.3700000001</v>
      </c>
      <c r="K30" s="4">
        <v>1154967.47</v>
      </c>
      <c r="L30" s="4">
        <v>1159073.06</v>
      </c>
      <c r="M30" s="4">
        <v>1157980.22</v>
      </c>
      <c r="N30" s="4">
        <v>1576</v>
      </c>
      <c r="O30" s="4">
        <v>1577</v>
      </c>
      <c r="P30" s="4">
        <v>1583</v>
      </c>
      <c r="Q30" s="4">
        <v>1580</v>
      </c>
      <c r="R30" s="4">
        <v>1576</v>
      </c>
      <c r="S30" s="4">
        <v>1575</v>
      </c>
      <c r="T30" s="4">
        <v>1567</v>
      </c>
      <c r="U30" s="4">
        <v>1570</v>
      </c>
      <c r="V30" s="4">
        <v>1571</v>
      </c>
      <c r="W30" s="4">
        <v>1579</v>
      </c>
      <c r="X30" s="4">
        <v>1586</v>
      </c>
      <c r="Y30" s="4">
        <v>1585</v>
      </c>
      <c r="Z30" s="4">
        <v>641.78318527918782</v>
      </c>
      <c r="AA30" s="4">
        <v>640.20137603043747</v>
      </c>
      <c r="AB30" s="4">
        <v>639.34813013265943</v>
      </c>
      <c r="AC30" s="4">
        <v>728.39400000000001</v>
      </c>
      <c r="AD30" s="4">
        <v>728.88337563451773</v>
      </c>
      <c r="AE30" s="4">
        <v>728.74907301587302</v>
      </c>
      <c r="AF30" s="4">
        <v>730.09231652839821</v>
      </c>
      <c r="AG30" s="4">
        <v>730.37849681528667</v>
      </c>
      <c r="AH30" s="4">
        <v>731.57948440483779</v>
      </c>
      <c r="AI30" s="4">
        <v>731.45501583280554</v>
      </c>
      <c r="AJ30" s="4">
        <v>730.81529634300125</v>
      </c>
      <c r="AK30" s="4">
        <v>730.58688958990535</v>
      </c>
    </row>
    <row r="31" spans="1:37" x14ac:dyDescent="0.35">
      <c r="A31" t="s">
        <v>38</v>
      </c>
      <c r="B31" s="4">
        <v>517611.7</v>
      </c>
      <c r="C31" s="4">
        <v>518723.07</v>
      </c>
      <c r="D31" s="4">
        <v>522754.77</v>
      </c>
      <c r="E31" s="4">
        <v>591700.72</v>
      </c>
      <c r="F31" s="4">
        <v>590339.59</v>
      </c>
      <c r="G31" s="4">
        <v>587234.82999999996</v>
      </c>
      <c r="H31" s="4">
        <v>586921.02</v>
      </c>
      <c r="I31" s="4">
        <v>586829.17000000004</v>
      </c>
      <c r="J31" s="4">
        <v>585919.21</v>
      </c>
      <c r="K31" s="4">
        <v>585055.56000000006</v>
      </c>
      <c r="L31" s="4">
        <v>588433.22</v>
      </c>
      <c r="M31" s="4">
        <v>588388.46</v>
      </c>
      <c r="N31" s="4">
        <v>859</v>
      </c>
      <c r="O31" s="4">
        <v>858</v>
      </c>
      <c r="P31" s="4">
        <v>864</v>
      </c>
      <c r="Q31" s="4">
        <v>857</v>
      </c>
      <c r="R31" s="4">
        <v>854</v>
      </c>
      <c r="S31" s="4">
        <v>852</v>
      </c>
      <c r="T31" s="4">
        <v>851</v>
      </c>
      <c r="U31" s="4">
        <v>851</v>
      </c>
      <c r="V31" s="4">
        <v>849</v>
      </c>
      <c r="W31" s="4">
        <v>849</v>
      </c>
      <c r="X31" s="4">
        <v>854</v>
      </c>
      <c r="Y31" s="4">
        <v>854</v>
      </c>
      <c r="Z31" s="4">
        <v>602.57473806752034</v>
      </c>
      <c r="AA31" s="4">
        <v>604.57234265734269</v>
      </c>
      <c r="AB31" s="4">
        <v>605.04024305555561</v>
      </c>
      <c r="AC31" s="4">
        <v>690.43257876312714</v>
      </c>
      <c r="AD31" s="4">
        <v>691.26415690866509</v>
      </c>
      <c r="AE31" s="4">
        <v>689.24275821596234</v>
      </c>
      <c r="AF31" s="4">
        <v>689.68392479435965</v>
      </c>
      <c r="AG31" s="4">
        <v>689.57599294947124</v>
      </c>
      <c r="AH31" s="4">
        <v>690.12863368669014</v>
      </c>
      <c r="AI31" s="4">
        <v>689.11137809187289</v>
      </c>
      <c r="AJ31" s="4">
        <v>689.03187353629971</v>
      </c>
      <c r="AK31" s="4">
        <v>688.97946135831376</v>
      </c>
    </row>
    <row r="32" spans="1:37" x14ac:dyDescent="0.35">
      <c r="A32" t="s">
        <v>39</v>
      </c>
      <c r="B32" s="4">
        <v>461374.31</v>
      </c>
      <c r="C32" s="4">
        <v>453662.67</v>
      </c>
      <c r="D32" s="4">
        <v>454301.81</v>
      </c>
      <c r="E32" s="4">
        <v>529537.53</v>
      </c>
      <c r="F32" s="4">
        <v>518605.79</v>
      </c>
      <c r="G32" s="4">
        <v>519396.49</v>
      </c>
      <c r="H32" s="4">
        <v>517868.77</v>
      </c>
      <c r="I32" s="4">
        <v>519520.79</v>
      </c>
      <c r="J32" s="4">
        <v>523040.41</v>
      </c>
      <c r="K32" s="4">
        <v>519582.29</v>
      </c>
      <c r="L32" s="4">
        <v>519635.09</v>
      </c>
      <c r="M32" s="4">
        <v>522179.95</v>
      </c>
      <c r="N32" s="4">
        <v>707</v>
      </c>
      <c r="O32" s="4">
        <v>708</v>
      </c>
      <c r="P32" s="4">
        <v>710</v>
      </c>
      <c r="Q32" s="4">
        <v>712</v>
      </c>
      <c r="R32" s="4">
        <v>711</v>
      </c>
      <c r="S32" s="4">
        <v>711</v>
      </c>
      <c r="T32" s="4">
        <v>709</v>
      </c>
      <c r="U32" s="4">
        <v>708</v>
      </c>
      <c r="V32" s="4">
        <v>707</v>
      </c>
      <c r="W32" s="4">
        <v>704</v>
      </c>
      <c r="X32" s="4">
        <v>703</v>
      </c>
      <c r="Y32" s="4">
        <v>706</v>
      </c>
      <c r="Z32" s="4">
        <v>652.58035360678923</v>
      </c>
      <c r="AA32" s="4">
        <v>640.76648305084746</v>
      </c>
      <c r="AB32" s="4">
        <v>639.86170422535213</v>
      </c>
      <c r="AC32" s="4">
        <v>743.73248595505618</v>
      </c>
      <c r="AD32" s="4">
        <v>729.40336146272853</v>
      </c>
      <c r="AE32" s="4">
        <v>730.51545710267226</v>
      </c>
      <c r="AF32" s="4">
        <v>730.4213963328632</v>
      </c>
      <c r="AG32" s="4">
        <v>733.7864265536723</v>
      </c>
      <c r="AH32" s="4">
        <v>739.80256011315419</v>
      </c>
      <c r="AI32" s="4">
        <v>738.04302556818175</v>
      </c>
      <c r="AJ32" s="4">
        <v>739.16798008534852</v>
      </c>
      <c r="AK32" s="4">
        <v>739.63165722379608</v>
      </c>
    </row>
    <row r="33" spans="1:37" x14ac:dyDescent="0.35">
      <c r="A33" t="s">
        <v>40</v>
      </c>
      <c r="B33" s="4">
        <v>1916317.58</v>
      </c>
      <c r="C33" s="4">
        <v>1911469.85</v>
      </c>
      <c r="D33" s="4">
        <v>1923506.85</v>
      </c>
      <c r="E33" s="4">
        <v>2184830.65</v>
      </c>
      <c r="F33" s="4">
        <v>2179195.0699999998</v>
      </c>
      <c r="G33" s="4">
        <v>2177433.9</v>
      </c>
      <c r="H33" s="4">
        <v>2174634.7599999998</v>
      </c>
      <c r="I33" s="4">
        <v>2176638.89</v>
      </c>
      <c r="J33" s="4">
        <v>2187673.14</v>
      </c>
      <c r="K33" s="4">
        <v>2184817.65</v>
      </c>
      <c r="L33" s="4">
        <v>2193268.44</v>
      </c>
      <c r="M33" s="4">
        <v>2190351.6</v>
      </c>
      <c r="N33" s="4">
        <v>3066</v>
      </c>
      <c r="O33" s="4">
        <v>3063</v>
      </c>
      <c r="P33" s="4">
        <v>3072</v>
      </c>
      <c r="Q33" s="4">
        <v>3063</v>
      </c>
      <c r="R33" s="4">
        <v>3060</v>
      </c>
      <c r="S33" s="4">
        <v>3056</v>
      </c>
      <c r="T33" s="4">
        <v>3049</v>
      </c>
      <c r="U33" s="4">
        <v>3051</v>
      </c>
      <c r="V33" s="4">
        <v>3059</v>
      </c>
      <c r="W33" s="4">
        <v>3063</v>
      </c>
      <c r="X33" s="4">
        <v>3067</v>
      </c>
      <c r="Y33" s="4">
        <v>3066</v>
      </c>
      <c r="Z33" s="4">
        <v>625.02204174820611</v>
      </c>
      <c r="AA33" s="4">
        <v>624.05153444335622</v>
      </c>
      <c r="AB33" s="4">
        <v>626.14155273437507</v>
      </c>
      <c r="AC33" s="4">
        <v>713.29763303950369</v>
      </c>
      <c r="AD33" s="4">
        <v>712.15525163398684</v>
      </c>
      <c r="AE33" s="4">
        <v>712.51109293193713</v>
      </c>
      <c r="AF33" s="4">
        <v>713.22884880288609</v>
      </c>
      <c r="AG33" s="4">
        <v>713.41818747951493</v>
      </c>
      <c r="AH33" s="4">
        <v>715.15957502451784</v>
      </c>
      <c r="AI33" s="4">
        <v>713.29338883447599</v>
      </c>
      <c r="AJ33" s="4">
        <v>715.11850016302571</v>
      </c>
      <c r="AK33" s="4">
        <v>714.40039138943257</v>
      </c>
    </row>
    <row r="34" spans="1:37" x14ac:dyDescent="0.35">
      <c r="A34" t="s">
        <v>41</v>
      </c>
      <c r="B34" s="4">
        <v>1168551.1599999999</v>
      </c>
      <c r="C34" s="4">
        <v>1165940.28</v>
      </c>
      <c r="D34" s="4">
        <v>1167879.44</v>
      </c>
      <c r="E34" s="4">
        <v>1330765.6000000001</v>
      </c>
      <c r="F34" s="4">
        <v>1328225.6000000001</v>
      </c>
      <c r="G34" s="4">
        <v>1330654.29</v>
      </c>
      <c r="H34" s="4">
        <v>1329705.54</v>
      </c>
      <c r="I34" s="4">
        <v>1326414.1100000001</v>
      </c>
      <c r="J34" s="4">
        <v>1331832.94</v>
      </c>
      <c r="K34" s="4">
        <v>1325492.99</v>
      </c>
      <c r="L34" s="4">
        <v>1325816.51</v>
      </c>
      <c r="M34" s="4">
        <v>1328135.1599999999</v>
      </c>
      <c r="N34" s="4">
        <v>1897</v>
      </c>
      <c r="O34" s="4">
        <v>1893</v>
      </c>
      <c r="P34" s="4">
        <v>1899</v>
      </c>
      <c r="Q34" s="4">
        <v>1897</v>
      </c>
      <c r="R34" s="4">
        <v>1892</v>
      </c>
      <c r="S34" s="4">
        <v>1896</v>
      </c>
      <c r="T34" s="4">
        <v>1888</v>
      </c>
      <c r="U34" s="4">
        <v>1887</v>
      </c>
      <c r="V34" s="4">
        <v>1890</v>
      </c>
      <c r="W34" s="4">
        <v>1888</v>
      </c>
      <c r="X34" s="4">
        <v>1888</v>
      </c>
      <c r="Y34" s="4">
        <v>1891</v>
      </c>
      <c r="Z34" s="4">
        <v>615.99955719557192</v>
      </c>
      <c r="AA34" s="4">
        <v>615.92196513470685</v>
      </c>
      <c r="AB34" s="4">
        <v>614.99707214323325</v>
      </c>
      <c r="AC34" s="4">
        <v>701.51059567738537</v>
      </c>
      <c r="AD34" s="4">
        <v>702.02198731501062</v>
      </c>
      <c r="AE34" s="4">
        <v>701.82188291139244</v>
      </c>
      <c r="AF34" s="4">
        <v>704.29318855932206</v>
      </c>
      <c r="AG34" s="4">
        <v>702.92215686274517</v>
      </c>
      <c r="AH34" s="4">
        <v>704.67351322751324</v>
      </c>
      <c r="AI34" s="4">
        <v>702.06196504237289</v>
      </c>
      <c r="AJ34" s="4">
        <v>702.23332097457626</v>
      </c>
      <c r="AK34" s="4">
        <v>702.34540454785827</v>
      </c>
    </row>
    <row r="35" spans="1:37" x14ac:dyDescent="0.35">
      <c r="A35" t="s">
        <v>42</v>
      </c>
      <c r="B35" s="4">
        <v>912603.35</v>
      </c>
      <c r="C35" s="4">
        <v>919369.09</v>
      </c>
      <c r="D35" s="4">
        <v>918908.54</v>
      </c>
      <c r="E35" s="4">
        <v>1048108.73</v>
      </c>
      <c r="F35" s="4">
        <v>1044741.1</v>
      </c>
      <c r="G35" s="4">
        <v>1040401.98</v>
      </c>
      <c r="H35" s="4">
        <v>1038865.59</v>
      </c>
      <c r="I35" s="4">
        <v>1034376.27</v>
      </c>
      <c r="J35" s="4">
        <v>1039960.27</v>
      </c>
      <c r="K35" s="4">
        <v>1034918.57</v>
      </c>
      <c r="L35" s="4">
        <v>1037903.98</v>
      </c>
      <c r="M35" s="4">
        <v>1038580.35</v>
      </c>
      <c r="N35" s="4">
        <v>1501</v>
      </c>
      <c r="O35" s="4">
        <v>1509</v>
      </c>
      <c r="P35" s="4">
        <v>1511</v>
      </c>
      <c r="Q35" s="4">
        <v>1508</v>
      </c>
      <c r="R35" s="4">
        <v>1505</v>
      </c>
      <c r="S35" s="4">
        <v>1502</v>
      </c>
      <c r="T35" s="4">
        <v>1495</v>
      </c>
      <c r="U35" s="4">
        <v>1490</v>
      </c>
      <c r="V35" s="4">
        <v>1495</v>
      </c>
      <c r="W35" s="4">
        <v>1492</v>
      </c>
      <c r="X35" s="4">
        <v>1495</v>
      </c>
      <c r="Y35" s="4">
        <v>1495</v>
      </c>
      <c r="Z35" s="4">
        <v>607.99690206528976</v>
      </c>
      <c r="AA35" s="4">
        <v>609.257183565275</v>
      </c>
      <c r="AB35" s="4">
        <v>608.14595632031774</v>
      </c>
      <c r="AC35" s="4">
        <v>695.03231432360747</v>
      </c>
      <c r="AD35" s="4">
        <v>694.18013289036548</v>
      </c>
      <c r="AE35" s="4">
        <v>692.67774966711056</v>
      </c>
      <c r="AF35" s="4">
        <v>694.89337123745815</v>
      </c>
      <c r="AG35" s="4">
        <v>694.21226174496644</v>
      </c>
      <c r="AH35" s="4">
        <v>695.62559866220738</v>
      </c>
      <c r="AI35" s="4">
        <v>693.6451541554959</v>
      </c>
      <c r="AJ35" s="4">
        <v>694.25015384615381</v>
      </c>
      <c r="AK35" s="4">
        <v>694.70257525083605</v>
      </c>
    </row>
    <row r="36" spans="1:37" x14ac:dyDescent="0.35">
      <c r="A36" t="s">
        <v>43</v>
      </c>
      <c r="B36" s="4">
        <v>1708654.74</v>
      </c>
      <c r="C36" s="4">
        <v>1707058.93</v>
      </c>
      <c r="D36" s="4">
        <v>1709474.35</v>
      </c>
      <c r="E36" s="4">
        <v>1940519.48</v>
      </c>
      <c r="F36" s="4">
        <v>1938437.54</v>
      </c>
      <c r="G36" s="4">
        <v>1937598.32</v>
      </c>
      <c r="H36" s="4">
        <v>1933653.95</v>
      </c>
      <c r="I36" s="4">
        <v>1933533.23</v>
      </c>
      <c r="J36" s="4">
        <v>1934342.59</v>
      </c>
      <c r="K36" s="4">
        <v>1936151.72</v>
      </c>
      <c r="L36" s="4">
        <v>1928919.88</v>
      </c>
      <c r="M36" s="4">
        <v>1924646.38</v>
      </c>
      <c r="N36" s="4">
        <v>2827</v>
      </c>
      <c r="O36" s="4">
        <v>2821</v>
      </c>
      <c r="P36" s="4">
        <v>2829</v>
      </c>
      <c r="Q36" s="4">
        <v>2823</v>
      </c>
      <c r="R36" s="4">
        <v>2820</v>
      </c>
      <c r="S36" s="4">
        <v>2817</v>
      </c>
      <c r="T36" s="4">
        <v>2804</v>
      </c>
      <c r="U36" s="4">
        <v>2802</v>
      </c>
      <c r="V36" s="4">
        <v>2803</v>
      </c>
      <c r="W36" s="4">
        <v>2805</v>
      </c>
      <c r="X36" s="4">
        <v>2798</v>
      </c>
      <c r="Y36" s="4">
        <v>2790</v>
      </c>
      <c r="Z36" s="4">
        <v>604.40563848602756</v>
      </c>
      <c r="AA36" s="4">
        <v>605.12546260191414</v>
      </c>
      <c r="AB36" s="4">
        <v>604.2680629197597</v>
      </c>
      <c r="AC36" s="4">
        <v>687.39620262132485</v>
      </c>
      <c r="AD36" s="4">
        <v>687.38919858156032</v>
      </c>
      <c r="AE36" s="4">
        <v>687.82332978345755</v>
      </c>
      <c r="AF36" s="4">
        <v>689.60554564907272</v>
      </c>
      <c r="AG36" s="4">
        <v>690.05468593861531</v>
      </c>
      <c r="AH36" s="4">
        <v>690.09724937566898</v>
      </c>
      <c r="AI36" s="4">
        <v>690.25016755793229</v>
      </c>
      <c r="AJ36" s="4">
        <v>689.39238027162253</v>
      </c>
      <c r="AK36" s="4">
        <v>689.83741218637988</v>
      </c>
    </row>
    <row r="37" spans="1:37" x14ac:dyDescent="0.35">
      <c r="A37" t="s">
        <v>44</v>
      </c>
      <c r="B37" s="4">
        <v>2415242.2799999998</v>
      </c>
      <c r="C37" s="4">
        <v>2415033.7400000002</v>
      </c>
      <c r="D37" s="4">
        <v>2408811.91</v>
      </c>
      <c r="E37" s="4">
        <v>2755905.63</v>
      </c>
      <c r="F37" s="4">
        <v>2750635.22</v>
      </c>
      <c r="G37" s="4">
        <v>2748699.41</v>
      </c>
      <c r="H37" s="4">
        <v>2746763.58</v>
      </c>
      <c r="I37" s="4">
        <v>2755506.9</v>
      </c>
      <c r="J37" s="4">
        <v>2766283.23</v>
      </c>
      <c r="K37" s="4">
        <v>2785563.54</v>
      </c>
      <c r="L37" s="4">
        <v>2781976.38</v>
      </c>
      <c r="M37" s="4">
        <v>2789546.79</v>
      </c>
      <c r="N37" s="4">
        <v>4031</v>
      </c>
      <c r="O37" s="4">
        <v>4029</v>
      </c>
      <c r="P37" s="4">
        <v>4029</v>
      </c>
      <c r="Q37" s="4">
        <v>4033</v>
      </c>
      <c r="R37" s="4">
        <v>4030</v>
      </c>
      <c r="S37" s="4">
        <v>4027</v>
      </c>
      <c r="T37" s="4">
        <v>4023</v>
      </c>
      <c r="U37" s="4">
        <v>4035</v>
      </c>
      <c r="V37" s="4">
        <v>4042</v>
      </c>
      <c r="W37" s="4">
        <v>4079</v>
      </c>
      <c r="X37" s="4">
        <v>4082</v>
      </c>
      <c r="Y37" s="4">
        <v>4089</v>
      </c>
      <c r="Z37" s="4">
        <v>599.16702555197219</v>
      </c>
      <c r="AA37" s="4">
        <v>599.41269297592464</v>
      </c>
      <c r="AB37" s="4">
        <v>597.86843137254903</v>
      </c>
      <c r="AC37" s="4">
        <v>683.33886188941233</v>
      </c>
      <c r="AD37" s="4">
        <v>682.53975682382134</v>
      </c>
      <c r="AE37" s="4">
        <v>682.56752172833376</v>
      </c>
      <c r="AF37" s="4">
        <v>682.76499627143926</v>
      </c>
      <c r="AG37" s="4">
        <v>682.90133828996284</v>
      </c>
      <c r="AH37" s="4">
        <v>684.3847674418605</v>
      </c>
      <c r="AI37" s="4">
        <v>682.90354008335373</v>
      </c>
      <c r="AJ37" s="4">
        <v>681.52287604115622</v>
      </c>
      <c r="AK37" s="4">
        <v>682.2075788701394</v>
      </c>
    </row>
    <row r="38" spans="1:37" x14ac:dyDescent="0.35">
      <c r="A38" t="s">
        <v>45</v>
      </c>
      <c r="B38" s="4">
        <v>353830.94</v>
      </c>
      <c r="C38" s="4">
        <v>353272.14</v>
      </c>
      <c r="D38" s="4">
        <v>355247.13</v>
      </c>
      <c r="E38" s="4">
        <v>402978.95</v>
      </c>
      <c r="F38" s="4">
        <v>405933.66</v>
      </c>
      <c r="G38" s="4">
        <v>401467.16</v>
      </c>
      <c r="H38" s="4">
        <v>402834.81</v>
      </c>
      <c r="I38" s="4">
        <v>400949.57</v>
      </c>
      <c r="J38" s="4">
        <v>403338.17</v>
      </c>
      <c r="K38" s="4">
        <v>400321.14</v>
      </c>
      <c r="L38" s="4">
        <v>400509.82</v>
      </c>
      <c r="M38" s="4">
        <v>398777.38</v>
      </c>
      <c r="N38" s="4">
        <v>563</v>
      </c>
      <c r="O38" s="4">
        <v>561</v>
      </c>
      <c r="P38" s="4">
        <v>561</v>
      </c>
      <c r="Q38" s="4">
        <v>561</v>
      </c>
      <c r="R38" s="4">
        <v>563</v>
      </c>
      <c r="S38" s="4">
        <v>559</v>
      </c>
      <c r="T38" s="4">
        <v>557</v>
      </c>
      <c r="U38" s="4">
        <v>557</v>
      </c>
      <c r="V38" s="4">
        <v>560</v>
      </c>
      <c r="W38" s="4">
        <v>558</v>
      </c>
      <c r="X38" s="4">
        <v>559</v>
      </c>
      <c r="Y38" s="4">
        <v>557</v>
      </c>
      <c r="Z38" s="4">
        <v>628.47413854351691</v>
      </c>
      <c r="AA38" s="4">
        <v>629.71860962566848</v>
      </c>
      <c r="AB38" s="4">
        <v>633.23909090909092</v>
      </c>
      <c r="AC38" s="4">
        <v>718.32254901960789</v>
      </c>
      <c r="AD38" s="4">
        <v>721.01893428063943</v>
      </c>
      <c r="AE38" s="4">
        <v>718.18812164579606</v>
      </c>
      <c r="AF38" s="4">
        <v>723.22228007181332</v>
      </c>
      <c r="AG38" s="4">
        <v>719.8376481149013</v>
      </c>
      <c r="AH38" s="4">
        <v>720.24673214285713</v>
      </c>
      <c r="AI38" s="4">
        <v>717.42139784946244</v>
      </c>
      <c r="AJ38" s="4">
        <v>716.47552772808592</v>
      </c>
      <c r="AK38" s="4">
        <v>715.93784560143627</v>
      </c>
    </row>
    <row r="39" spans="1:37" x14ac:dyDescent="0.35">
      <c r="A39" t="s">
        <v>46</v>
      </c>
      <c r="B39" s="4">
        <v>1325752.8</v>
      </c>
      <c r="C39" s="4">
        <v>1322727.8600000001</v>
      </c>
      <c r="D39" s="4">
        <v>1321932.54</v>
      </c>
      <c r="E39" s="4">
        <v>1508131.19</v>
      </c>
      <c r="F39" s="4">
        <v>1504668.79</v>
      </c>
      <c r="G39" s="4">
        <v>1498877.04</v>
      </c>
      <c r="H39" s="4">
        <v>1491238.39</v>
      </c>
      <c r="I39" s="4">
        <v>1495994.35</v>
      </c>
      <c r="J39" s="4">
        <v>1493852.73</v>
      </c>
      <c r="K39" s="4">
        <v>1497153.6</v>
      </c>
      <c r="L39" s="4">
        <v>1502670.9</v>
      </c>
      <c r="M39" s="4">
        <v>1496719.77</v>
      </c>
      <c r="N39" s="4">
        <v>2183</v>
      </c>
      <c r="O39" s="4">
        <v>2182</v>
      </c>
      <c r="P39" s="4">
        <v>2185</v>
      </c>
      <c r="Q39" s="4">
        <v>2183</v>
      </c>
      <c r="R39" s="4">
        <v>2180</v>
      </c>
      <c r="S39" s="4">
        <v>2173</v>
      </c>
      <c r="T39" s="4">
        <v>2163</v>
      </c>
      <c r="U39" s="4">
        <v>2170</v>
      </c>
      <c r="V39" s="4">
        <v>2164</v>
      </c>
      <c r="W39" s="4">
        <v>2169</v>
      </c>
      <c r="X39" s="4">
        <v>2177</v>
      </c>
      <c r="Y39" s="4">
        <v>2168</v>
      </c>
      <c r="Z39" s="4">
        <v>607.30774163994511</v>
      </c>
      <c r="AA39" s="4">
        <v>606.19975252062329</v>
      </c>
      <c r="AB39" s="4">
        <v>605.0034508009154</v>
      </c>
      <c r="AC39" s="4">
        <v>690.85258360054968</v>
      </c>
      <c r="AD39" s="4">
        <v>690.2150412844037</v>
      </c>
      <c r="AE39" s="4">
        <v>689.77314312011049</v>
      </c>
      <c r="AF39" s="4">
        <v>689.4306010171058</v>
      </c>
      <c r="AG39" s="4">
        <v>689.39831797235024</v>
      </c>
      <c r="AH39" s="4">
        <v>690.32011552680217</v>
      </c>
      <c r="AI39" s="4">
        <v>690.25062240663908</v>
      </c>
      <c r="AJ39" s="4">
        <v>690.24846118511709</v>
      </c>
      <c r="AK39" s="4">
        <v>690.36889760147608</v>
      </c>
    </row>
    <row r="40" spans="1:37" x14ac:dyDescent="0.35">
      <c r="A40" t="s">
        <v>47</v>
      </c>
      <c r="B40" s="4">
        <v>932621.4</v>
      </c>
      <c r="C40" s="4">
        <v>930221.23</v>
      </c>
      <c r="D40" s="4">
        <v>930017.16</v>
      </c>
      <c r="E40" s="4">
        <v>1064030</v>
      </c>
      <c r="F40" s="4">
        <v>1054740.46</v>
      </c>
      <c r="G40" s="4">
        <v>1048575.95</v>
      </c>
      <c r="H40" s="4">
        <v>1045473.73</v>
      </c>
      <c r="I40" s="4">
        <v>1048353.53</v>
      </c>
      <c r="J40" s="4">
        <v>1054279.95</v>
      </c>
      <c r="K40" s="4">
        <v>1053017.77</v>
      </c>
      <c r="L40" s="4">
        <v>1054046.55</v>
      </c>
      <c r="M40" s="4">
        <v>1051474.95</v>
      </c>
      <c r="N40" s="4">
        <v>1592</v>
      </c>
      <c r="O40" s="4">
        <v>1589</v>
      </c>
      <c r="P40" s="4">
        <v>1586</v>
      </c>
      <c r="Q40" s="4">
        <v>1588</v>
      </c>
      <c r="R40" s="4">
        <v>1581</v>
      </c>
      <c r="S40" s="4">
        <v>1572</v>
      </c>
      <c r="T40" s="4">
        <v>1568</v>
      </c>
      <c r="U40" s="4">
        <v>1570</v>
      </c>
      <c r="V40" s="4">
        <v>1577</v>
      </c>
      <c r="W40" s="4">
        <v>1578</v>
      </c>
      <c r="X40" s="4">
        <v>1581</v>
      </c>
      <c r="Y40" s="4">
        <v>1577</v>
      </c>
      <c r="Z40" s="4">
        <v>585.81746231155785</v>
      </c>
      <c r="AA40" s="4">
        <v>585.41298300818119</v>
      </c>
      <c r="AB40" s="4">
        <v>586.39165195460282</v>
      </c>
      <c r="AC40" s="4">
        <v>670.04408060453397</v>
      </c>
      <c r="AD40" s="4">
        <v>667.13501581277671</v>
      </c>
      <c r="AE40" s="4">
        <v>667.03304707379129</v>
      </c>
      <c r="AF40" s="4">
        <v>666.75620535714279</v>
      </c>
      <c r="AG40" s="4">
        <v>667.74110191082809</v>
      </c>
      <c r="AH40" s="4">
        <v>668.5351616994293</v>
      </c>
      <c r="AI40" s="4">
        <v>667.3116413181242</v>
      </c>
      <c r="AJ40" s="4">
        <v>666.69611005692605</v>
      </c>
      <c r="AK40" s="4">
        <v>666.75646797717184</v>
      </c>
    </row>
    <row r="41" spans="1:37" x14ac:dyDescent="0.35">
      <c r="A41" t="s">
        <v>48</v>
      </c>
      <c r="B41" s="4">
        <v>1194024.49</v>
      </c>
      <c r="C41" s="4">
        <v>1191748.5900000001</v>
      </c>
      <c r="D41" s="4">
        <v>1197198.6299999999</v>
      </c>
      <c r="E41" s="4">
        <v>1362082.97</v>
      </c>
      <c r="F41" s="4">
        <v>1359786</v>
      </c>
      <c r="G41" s="4">
        <v>1360127.91</v>
      </c>
      <c r="H41" s="4">
        <v>1364688.64</v>
      </c>
      <c r="I41" s="4">
        <v>1369392.48</v>
      </c>
      <c r="J41" s="4">
        <v>1366274.75</v>
      </c>
      <c r="K41" s="4">
        <v>1371861.64</v>
      </c>
      <c r="L41" s="4">
        <v>1370333.01</v>
      </c>
      <c r="M41" s="4">
        <v>1365232.18</v>
      </c>
      <c r="N41" s="4">
        <v>1937</v>
      </c>
      <c r="O41" s="4">
        <v>1933</v>
      </c>
      <c r="P41" s="4">
        <v>1940</v>
      </c>
      <c r="Q41" s="4">
        <v>1940</v>
      </c>
      <c r="R41" s="4">
        <v>1935</v>
      </c>
      <c r="S41" s="4">
        <v>1936</v>
      </c>
      <c r="T41" s="4">
        <v>1946</v>
      </c>
      <c r="U41" s="4">
        <v>1947</v>
      </c>
      <c r="V41" s="4">
        <v>1952</v>
      </c>
      <c r="W41" s="4">
        <v>1957</v>
      </c>
      <c r="X41" s="4">
        <v>1960</v>
      </c>
      <c r="Y41" s="4">
        <v>1954</v>
      </c>
      <c r="Z41" s="4">
        <v>616.42978316985023</v>
      </c>
      <c r="AA41" s="4">
        <v>616.5279824107605</v>
      </c>
      <c r="AB41" s="4">
        <v>617.11269587628863</v>
      </c>
      <c r="AC41" s="4">
        <v>702.1046237113402</v>
      </c>
      <c r="AD41" s="4">
        <v>702.73178294573643</v>
      </c>
      <c r="AE41" s="4">
        <v>702.5454080578512</v>
      </c>
      <c r="AF41" s="4">
        <v>701.27884892086331</v>
      </c>
      <c r="AG41" s="4">
        <v>703.33460708782741</v>
      </c>
      <c r="AH41" s="4">
        <v>699.93583504098365</v>
      </c>
      <c r="AI41" s="4">
        <v>701.00237097598358</v>
      </c>
      <c r="AJ41" s="4">
        <v>699.14949489795924</v>
      </c>
      <c r="AK41" s="4">
        <v>698.68586489252812</v>
      </c>
    </row>
    <row r="42" spans="1:37" x14ac:dyDescent="0.35">
      <c r="A42" t="s">
        <v>49</v>
      </c>
      <c r="B42" s="4">
        <v>9415818.0500000007</v>
      </c>
      <c r="C42" s="4">
        <v>9422714.0099999998</v>
      </c>
      <c r="D42" s="4">
        <v>9442099.1300000008</v>
      </c>
      <c r="E42" s="4">
        <v>10739799.68</v>
      </c>
      <c r="F42" s="4">
        <v>10730548.34</v>
      </c>
      <c r="G42" s="4">
        <v>10712334.27</v>
      </c>
      <c r="H42" s="4">
        <v>10697222.949999999</v>
      </c>
      <c r="I42" s="4">
        <v>10707676.9</v>
      </c>
      <c r="J42" s="4">
        <v>10732866.48</v>
      </c>
      <c r="K42" s="4">
        <v>10737531.130000001</v>
      </c>
      <c r="L42" s="4">
        <v>10730021.789999999</v>
      </c>
      <c r="M42" s="4">
        <v>10726856.16</v>
      </c>
      <c r="N42" s="4">
        <v>16308</v>
      </c>
      <c r="O42" s="4">
        <v>16314</v>
      </c>
      <c r="P42" s="4">
        <v>16361</v>
      </c>
      <c r="Q42" s="4">
        <v>16337</v>
      </c>
      <c r="R42" s="4">
        <v>16322</v>
      </c>
      <c r="S42" s="4">
        <v>16294</v>
      </c>
      <c r="T42" s="4">
        <v>16265</v>
      </c>
      <c r="U42" s="4">
        <v>16288</v>
      </c>
      <c r="V42" s="4">
        <v>16329</v>
      </c>
      <c r="W42" s="4">
        <v>16345</v>
      </c>
      <c r="X42" s="4">
        <v>16345</v>
      </c>
      <c r="Y42" s="4">
        <v>16341</v>
      </c>
      <c r="Z42" s="4">
        <v>577.37417525141041</v>
      </c>
      <c r="AA42" s="4">
        <v>577.58452923869072</v>
      </c>
      <c r="AB42" s="4">
        <v>577.1101479127193</v>
      </c>
      <c r="AC42" s="4">
        <v>657.39117830691066</v>
      </c>
      <c r="AD42" s="4">
        <v>657.42852223992156</v>
      </c>
      <c r="AE42" s="4">
        <v>657.44042408248436</v>
      </c>
      <c r="AF42" s="4">
        <v>657.68355056870575</v>
      </c>
      <c r="AG42" s="4">
        <v>657.39666625736743</v>
      </c>
      <c r="AH42" s="4">
        <v>657.28865699063022</v>
      </c>
      <c r="AI42" s="4">
        <v>656.93062893851334</v>
      </c>
      <c r="AJ42" s="4">
        <v>656.4712015907005</v>
      </c>
      <c r="AK42" s="4">
        <v>656.43817147053426</v>
      </c>
    </row>
    <row r="43" spans="1:37" x14ac:dyDescent="0.35">
      <c r="A43" t="s">
        <v>50</v>
      </c>
      <c r="B43" s="4">
        <v>868863.31</v>
      </c>
      <c r="C43" s="4">
        <v>871747.87</v>
      </c>
      <c r="D43" s="4">
        <v>873796.04</v>
      </c>
      <c r="E43" s="4">
        <v>994181.91</v>
      </c>
      <c r="F43" s="4">
        <v>993118.93</v>
      </c>
      <c r="G43" s="4">
        <v>992832.12</v>
      </c>
      <c r="H43" s="4">
        <v>995698.46</v>
      </c>
      <c r="I43" s="4">
        <v>997750.43</v>
      </c>
      <c r="J43" s="4">
        <v>998717.98</v>
      </c>
      <c r="K43" s="4">
        <v>999413.88</v>
      </c>
      <c r="L43" s="4">
        <v>1002978.71</v>
      </c>
      <c r="M43" s="4">
        <v>1001866.02</v>
      </c>
      <c r="N43" s="4">
        <v>1439</v>
      </c>
      <c r="O43" s="4">
        <v>1439</v>
      </c>
      <c r="P43" s="4">
        <v>1443</v>
      </c>
      <c r="Q43" s="4">
        <v>1443</v>
      </c>
      <c r="R43" s="4">
        <v>1439</v>
      </c>
      <c r="S43" s="4">
        <v>1441</v>
      </c>
      <c r="T43" s="4">
        <v>1443</v>
      </c>
      <c r="U43" s="4">
        <v>1447</v>
      </c>
      <c r="V43" s="4">
        <v>1450</v>
      </c>
      <c r="W43" s="4">
        <v>1452</v>
      </c>
      <c r="X43" s="4">
        <v>1453</v>
      </c>
      <c r="Y43" s="4">
        <v>1453</v>
      </c>
      <c r="Z43" s="4">
        <v>603.79660180681037</v>
      </c>
      <c r="AA43" s="4">
        <v>605.80116052814458</v>
      </c>
      <c r="AB43" s="4">
        <v>605.5412612612613</v>
      </c>
      <c r="AC43" s="4">
        <v>688.96875259875264</v>
      </c>
      <c r="AD43" s="4">
        <v>690.14519110493404</v>
      </c>
      <c r="AE43" s="4">
        <v>688.98828591256074</v>
      </c>
      <c r="AF43" s="4">
        <v>690.01972279972279</v>
      </c>
      <c r="AG43" s="4">
        <v>689.53035936420179</v>
      </c>
      <c r="AH43" s="4">
        <v>688.77102068965519</v>
      </c>
      <c r="AI43" s="4">
        <v>688.30157024793391</v>
      </c>
      <c r="AJ43" s="4">
        <v>690.28128699242939</v>
      </c>
      <c r="AK43" s="4">
        <v>689.51549896765312</v>
      </c>
    </row>
    <row r="44" spans="1:37" x14ac:dyDescent="0.35">
      <c r="A44" t="s">
        <v>51</v>
      </c>
      <c r="B44" s="4">
        <v>528092.47</v>
      </c>
      <c r="C44" s="4">
        <v>531198.96</v>
      </c>
      <c r="D44" s="4">
        <v>533255.81000000006</v>
      </c>
      <c r="E44" s="4">
        <v>615979.76</v>
      </c>
      <c r="F44" s="4">
        <v>611587.37</v>
      </c>
      <c r="G44" s="4">
        <v>612731.85</v>
      </c>
      <c r="H44" s="4">
        <v>610592</v>
      </c>
      <c r="I44" s="4">
        <v>616361.94999999995</v>
      </c>
      <c r="J44" s="4">
        <v>617196.76</v>
      </c>
      <c r="K44" s="4">
        <v>617177.35</v>
      </c>
      <c r="L44" s="4">
        <v>618139.31999999995</v>
      </c>
      <c r="M44" s="4">
        <v>618625.81000000006</v>
      </c>
      <c r="N44" s="4">
        <v>835</v>
      </c>
      <c r="O44" s="4">
        <v>839</v>
      </c>
      <c r="P44" s="4">
        <v>842</v>
      </c>
      <c r="Q44" s="4">
        <v>845</v>
      </c>
      <c r="R44" s="4">
        <v>845</v>
      </c>
      <c r="S44" s="4">
        <v>844</v>
      </c>
      <c r="T44" s="4">
        <v>842</v>
      </c>
      <c r="U44" s="4">
        <v>847</v>
      </c>
      <c r="V44" s="4">
        <v>848</v>
      </c>
      <c r="W44" s="4">
        <v>849</v>
      </c>
      <c r="X44" s="4">
        <v>850</v>
      </c>
      <c r="Y44" s="4">
        <v>851</v>
      </c>
      <c r="Z44" s="4">
        <v>632.4460718562874</v>
      </c>
      <c r="AA44" s="4">
        <v>633.1334445768772</v>
      </c>
      <c r="AB44" s="4">
        <v>633.3204394299288</v>
      </c>
      <c r="AC44" s="4">
        <v>728.97013017751476</v>
      </c>
      <c r="AD44" s="4">
        <v>723.7720355029586</v>
      </c>
      <c r="AE44" s="4">
        <v>725.9856042654028</v>
      </c>
      <c r="AF44" s="4">
        <v>725.16864608076014</v>
      </c>
      <c r="AG44" s="4">
        <v>727.70005903187712</v>
      </c>
      <c r="AH44" s="4">
        <v>727.82636792452831</v>
      </c>
      <c r="AI44" s="4">
        <v>726.94623085983505</v>
      </c>
      <c r="AJ44" s="4">
        <v>727.22272941176459</v>
      </c>
      <c r="AK44" s="4">
        <v>726.93984723854294</v>
      </c>
    </row>
    <row r="45" spans="1:37" x14ac:dyDescent="0.35">
      <c r="A45" t="s">
        <v>52</v>
      </c>
      <c r="B45" s="4">
        <v>986902.16</v>
      </c>
      <c r="C45" s="4">
        <v>984011.17</v>
      </c>
      <c r="D45" s="4">
        <v>987352.99</v>
      </c>
      <c r="E45" s="4">
        <v>1117390.19</v>
      </c>
      <c r="F45" s="4">
        <v>1116048.76</v>
      </c>
      <c r="G45" s="4">
        <v>1114487.67</v>
      </c>
      <c r="H45" s="4">
        <v>1112567.3400000001</v>
      </c>
      <c r="I45" s="4">
        <v>1115392.28</v>
      </c>
      <c r="J45" s="4">
        <v>1117853.8500000001</v>
      </c>
      <c r="K45" s="4">
        <v>1126036.43</v>
      </c>
      <c r="L45" s="4">
        <v>1124452.2</v>
      </c>
      <c r="M45" s="4">
        <v>1123707.58</v>
      </c>
      <c r="N45" s="4">
        <v>1598</v>
      </c>
      <c r="O45" s="4">
        <v>1592</v>
      </c>
      <c r="P45" s="4">
        <v>1592</v>
      </c>
      <c r="Q45" s="4">
        <v>1592</v>
      </c>
      <c r="R45" s="4">
        <v>1589</v>
      </c>
      <c r="S45" s="4">
        <v>1588</v>
      </c>
      <c r="T45" s="4">
        <v>1585</v>
      </c>
      <c r="U45" s="4">
        <v>1590</v>
      </c>
      <c r="V45" s="4">
        <v>1594</v>
      </c>
      <c r="W45" s="4">
        <v>1602</v>
      </c>
      <c r="X45" s="4">
        <v>1601</v>
      </c>
      <c r="Y45" s="4">
        <v>1601</v>
      </c>
      <c r="Z45" s="4">
        <v>617.58583229036299</v>
      </c>
      <c r="AA45" s="4">
        <v>618.0974685929649</v>
      </c>
      <c r="AB45" s="4">
        <v>620.19660175879392</v>
      </c>
      <c r="AC45" s="4">
        <v>701.87826005025124</v>
      </c>
      <c r="AD45" s="4">
        <v>702.35919446192577</v>
      </c>
      <c r="AE45" s="4">
        <v>701.81843198992442</v>
      </c>
      <c r="AF45" s="4">
        <v>701.93523028391178</v>
      </c>
      <c r="AG45" s="4">
        <v>701.50457861635221</v>
      </c>
      <c r="AH45" s="4">
        <v>701.28848808030114</v>
      </c>
      <c r="AI45" s="4">
        <v>702.89415106117349</v>
      </c>
      <c r="AJ45" s="4">
        <v>702.34366021236724</v>
      </c>
      <c r="AK45" s="4">
        <v>701.87856339787641</v>
      </c>
    </row>
    <row r="46" spans="1:37" x14ac:dyDescent="0.35">
      <c r="A46" t="s">
        <v>0</v>
      </c>
      <c r="B46" s="4">
        <v>1751253.44</v>
      </c>
      <c r="C46" s="4">
        <v>1742823.05</v>
      </c>
      <c r="D46" s="4">
        <v>1742645.67</v>
      </c>
      <c r="E46" s="4">
        <v>1983567.42</v>
      </c>
      <c r="F46" s="4">
        <v>1980137.57</v>
      </c>
      <c r="G46" s="4">
        <v>1975889.8</v>
      </c>
      <c r="H46" s="4">
        <v>1970130.75</v>
      </c>
      <c r="I46" s="4">
        <v>1975245.6</v>
      </c>
      <c r="J46" s="4">
        <v>1981353.81</v>
      </c>
      <c r="K46" s="4">
        <v>1987191.53</v>
      </c>
      <c r="L46" s="4">
        <v>1990171.73</v>
      </c>
      <c r="M46" s="4">
        <v>1992562.11</v>
      </c>
      <c r="N46" s="4">
        <v>2744</v>
      </c>
      <c r="O46" s="4">
        <v>2742</v>
      </c>
      <c r="P46" s="4">
        <v>2741</v>
      </c>
      <c r="Q46" s="4">
        <v>2739</v>
      </c>
      <c r="R46" s="4">
        <v>2734</v>
      </c>
      <c r="S46" s="4">
        <v>2726</v>
      </c>
      <c r="T46" s="4">
        <v>2717</v>
      </c>
      <c r="U46" s="4">
        <v>2722</v>
      </c>
      <c r="V46" s="4">
        <v>2734</v>
      </c>
      <c r="W46" s="4">
        <v>2741</v>
      </c>
      <c r="X46" s="4">
        <v>2747</v>
      </c>
      <c r="Y46" s="4">
        <v>2750</v>
      </c>
      <c r="Z46" s="4">
        <v>638.21189504373172</v>
      </c>
      <c r="AA46" s="4">
        <v>635.60286287381473</v>
      </c>
      <c r="AB46" s="4">
        <v>635.77003648303537</v>
      </c>
      <c r="AC46" s="4">
        <v>724.1940197152245</v>
      </c>
      <c r="AD46" s="4">
        <v>724.26392465252377</v>
      </c>
      <c r="AE46" s="4">
        <v>724.83118121790176</v>
      </c>
      <c r="AF46" s="4">
        <v>725.11253220463743</v>
      </c>
      <c r="AG46" s="4">
        <v>725.65966201322556</v>
      </c>
      <c r="AH46" s="4">
        <v>724.70878200438915</v>
      </c>
      <c r="AI46" s="4">
        <v>724.98778912805551</v>
      </c>
      <c r="AJ46" s="4">
        <v>724.48916272297049</v>
      </c>
      <c r="AK46" s="4">
        <v>724.56804</v>
      </c>
    </row>
    <row r="47" spans="1:37" x14ac:dyDescent="0.35">
      <c r="A47" t="s">
        <v>53</v>
      </c>
      <c r="B47" s="4">
        <v>861738.13</v>
      </c>
      <c r="C47" s="4">
        <v>854308.04</v>
      </c>
      <c r="D47" s="4">
        <v>856159.01</v>
      </c>
      <c r="E47" s="4">
        <v>975115.85</v>
      </c>
      <c r="F47" s="4">
        <v>968472.29</v>
      </c>
      <c r="G47" s="4">
        <v>967795.25</v>
      </c>
      <c r="H47" s="4">
        <v>964736.99</v>
      </c>
      <c r="I47" s="4">
        <v>966077.92</v>
      </c>
      <c r="J47" s="4">
        <v>963201.88</v>
      </c>
      <c r="K47" s="4">
        <v>961914.33</v>
      </c>
      <c r="L47" s="4">
        <v>961437.1</v>
      </c>
      <c r="M47" s="4">
        <v>957620.85</v>
      </c>
      <c r="N47" s="4">
        <v>1460</v>
      </c>
      <c r="O47" s="4">
        <v>1461</v>
      </c>
      <c r="P47" s="4">
        <v>1461</v>
      </c>
      <c r="Q47" s="4">
        <v>1460</v>
      </c>
      <c r="R47" s="4">
        <v>1450</v>
      </c>
      <c r="S47" s="4">
        <v>1448</v>
      </c>
      <c r="T47" s="4">
        <v>1441</v>
      </c>
      <c r="U47" s="4">
        <v>1444</v>
      </c>
      <c r="V47" s="4">
        <v>1439</v>
      </c>
      <c r="W47" s="4">
        <v>1440</v>
      </c>
      <c r="X47" s="4">
        <v>1439</v>
      </c>
      <c r="Y47" s="4">
        <v>1434</v>
      </c>
      <c r="Z47" s="4">
        <v>590.23159589041097</v>
      </c>
      <c r="AA47" s="4">
        <v>584.74198494182065</v>
      </c>
      <c r="AB47" s="4">
        <v>586.00890485968512</v>
      </c>
      <c r="AC47" s="4">
        <v>667.88756849315064</v>
      </c>
      <c r="AD47" s="4">
        <v>667.91192413793101</v>
      </c>
      <c r="AE47" s="4">
        <v>668.36688535911605</v>
      </c>
      <c r="AF47" s="4">
        <v>669.49131852879941</v>
      </c>
      <c r="AG47" s="4">
        <v>669.02903047091411</v>
      </c>
      <c r="AH47" s="4">
        <v>669.35502432244618</v>
      </c>
      <c r="AI47" s="4">
        <v>667.99606249999999</v>
      </c>
      <c r="AJ47" s="4">
        <v>668.12863099374567</v>
      </c>
      <c r="AK47" s="4">
        <v>667.79696652719667</v>
      </c>
    </row>
    <row r="48" spans="1:37" x14ac:dyDescent="0.35">
      <c r="A48" t="s">
        <v>54</v>
      </c>
      <c r="B48" s="4">
        <v>1378493.95</v>
      </c>
      <c r="C48" s="4">
        <v>1381384.79</v>
      </c>
      <c r="D48" s="4">
        <v>1382075.56</v>
      </c>
      <c r="E48" s="4">
        <v>1577638.49</v>
      </c>
      <c r="F48" s="4">
        <v>1577052.22</v>
      </c>
      <c r="G48" s="4">
        <v>1573575.64</v>
      </c>
      <c r="H48" s="4">
        <v>1577226.31</v>
      </c>
      <c r="I48" s="4">
        <v>1578128.27</v>
      </c>
      <c r="J48" s="4">
        <v>1581229.58</v>
      </c>
      <c r="K48" s="4">
        <v>1580186.44</v>
      </c>
      <c r="L48" s="4">
        <v>1587244.43</v>
      </c>
      <c r="M48" s="4">
        <v>1581548.65</v>
      </c>
      <c r="N48" s="4">
        <v>2215</v>
      </c>
      <c r="O48" s="4">
        <v>2217</v>
      </c>
      <c r="P48" s="4">
        <v>2220</v>
      </c>
      <c r="Q48" s="4">
        <v>2223</v>
      </c>
      <c r="R48" s="4">
        <v>2215</v>
      </c>
      <c r="S48" s="4">
        <v>2215</v>
      </c>
      <c r="T48" s="4">
        <v>2220</v>
      </c>
      <c r="U48" s="4">
        <v>2226</v>
      </c>
      <c r="V48" s="4">
        <v>2227</v>
      </c>
      <c r="W48" s="4">
        <v>2228</v>
      </c>
      <c r="X48" s="4">
        <v>2236</v>
      </c>
      <c r="Y48" s="4">
        <v>2233</v>
      </c>
      <c r="Z48" s="4">
        <v>622.34489841986453</v>
      </c>
      <c r="AA48" s="4">
        <v>623.08741091565184</v>
      </c>
      <c r="AB48" s="4">
        <v>622.55655855855855</v>
      </c>
      <c r="AC48" s="4">
        <v>709.6889293747189</v>
      </c>
      <c r="AD48" s="4">
        <v>711.98745823927766</v>
      </c>
      <c r="AE48" s="4">
        <v>710.41789616252822</v>
      </c>
      <c r="AF48" s="4">
        <v>710.4623018018018</v>
      </c>
      <c r="AG48" s="4">
        <v>708.95250224618155</v>
      </c>
      <c r="AH48" s="4">
        <v>710.02675348001799</v>
      </c>
      <c r="AI48" s="4">
        <v>709.2398743267504</v>
      </c>
      <c r="AJ48" s="4">
        <v>709.8588685152057</v>
      </c>
      <c r="AK48" s="4">
        <v>708.26182266009846</v>
      </c>
    </row>
    <row r="49" spans="1:37" x14ac:dyDescent="0.35">
      <c r="A49" t="s">
        <v>55</v>
      </c>
      <c r="B49" s="4">
        <v>1326967.99</v>
      </c>
      <c r="C49" s="4">
        <v>1327108.6000000001</v>
      </c>
      <c r="D49" s="4">
        <v>1326591.6100000001</v>
      </c>
      <c r="E49" s="4">
        <v>1516033.3</v>
      </c>
      <c r="F49" s="4">
        <v>1500468.33</v>
      </c>
      <c r="G49" s="4">
        <v>1499216.21</v>
      </c>
      <c r="H49" s="4">
        <v>1498413.49</v>
      </c>
      <c r="I49" s="4">
        <v>1494768.72</v>
      </c>
      <c r="J49" s="4">
        <v>1494891.97</v>
      </c>
      <c r="K49" s="4">
        <v>1498387.22</v>
      </c>
      <c r="L49" s="4">
        <v>1493789.3</v>
      </c>
      <c r="M49" s="4">
        <v>1495335.49</v>
      </c>
      <c r="N49" s="4">
        <v>2180</v>
      </c>
      <c r="O49" s="4">
        <v>2174</v>
      </c>
      <c r="P49" s="4">
        <v>2179</v>
      </c>
      <c r="Q49" s="4">
        <v>2176</v>
      </c>
      <c r="R49" s="4">
        <v>2161</v>
      </c>
      <c r="S49" s="4">
        <v>2159</v>
      </c>
      <c r="T49" s="4">
        <v>2147</v>
      </c>
      <c r="U49" s="4">
        <v>2147</v>
      </c>
      <c r="V49" s="4">
        <v>2148</v>
      </c>
      <c r="W49" s="4">
        <v>2151</v>
      </c>
      <c r="X49" s="4">
        <v>2148</v>
      </c>
      <c r="Y49" s="4">
        <v>2151</v>
      </c>
      <c r="Z49" s="4">
        <v>608.70091284403668</v>
      </c>
      <c r="AA49" s="4">
        <v>610.44553817847293</v>
      </c>
      <c r="AB49" s="4">
        <v>608.80753097751267</v>
      </c>
      <c r="AC49" s="4">
        <v>696.70647977941178</v>
      </c>
      <c r="AD49" s="4">
        <v>694.33981027302184</v>
      </c>
      <c r="AE49" s="4">
        <v>694.40306160259377</v>
      </c>
      <c r="AF49" s="4">
        <v>697.91033535165343</v>
      </c>
      <c r="AG49" s="4">
        <v>696.21272473218448</v>
      </c>
      <c r="AH49" s="4">
        <v>695.9459823091247</v>
      </c>
      <c r="AI49" s="4">
        <v>696.60028823802884</v>
      </c>
      <c r="AJ49" s="4">
        <v>695.43263500931096</v>
      </c>
      <c r="AK49" s="4">
        <v>695.18153881915384</v>
      </c>
    </row>
    <row r="50" spans="1:37" x14ac:dyDescent="0.35">
      <c r="A50" t="s">
        <v>56</v>
      </c>
      <c r="B50" s="4">
        <v>1650911.17</v>
      </c>
      <c r="C50" s="4">
        <v>1643432.74</v>
      </c>
      <c r="D50" s="4">
        <v>1638567.8</v>
      </c>
      <c r="E50" s="4">
        <v>1861987.23</v>
      </c>
      <c r="F50" s="4">
        <v>1855832.69</v>
      </c>
      <c r="G50" s="4">
        <v>1850013.34</v>
      </c>
      <c r="H50" s="4">
        <v>1846385.24</v>
      </c>
      <c r="I50" s="4">
        <v>1841659.8</v>
      </c>
      <c r="J50" s="4">
        <v>1838626.6</v>
      </c>
      <c r="K50" s="4">
        <v>1844525.05</v>
      </c>
      <c r="L50" s="4">
        <v>1844476.36</v>
      </c>
      <c r="M50" s="4">
        <v>1844782.29</v>
      </c>
      <c r="N50" s="4">
        <v>2649</v>
      </c>
      <c r="O50" s="4">
        <v>2638</v>
      </c>
      <c r="P50" s="4">
        <v>2635</v>
      </c>
      <c r="Q50" s="4">
        <v>2627</v>
      </c>
      <c r="R50" s="4">
        <v>2620</v>
      </c>
      <c r="S50" s="4">
        <v>2612</v>
      </c>
      <c r="T50" s="4">
        <v>2603</v>
      </c>
      <c r="U50" s="4">
        <v>2596</v>
      </c>
      <c r="V50" s="4">
        <v>2594</v>
      </c>
      <c r="W50" s="4">
        <v>2603</v>
      </c>
      <c r="X50" s="4">
        <v>2603</v>
      </c>
      <c r="Y50" s="4">
        <v>2604</v>
      </c>
      <c r="Z50" s="4">
        <v>623.22052472631174</v>
      </c>
      <c r="AA50" s="4">
        <v>622.98435936315389</v>
      </c>
      <c r="AB50" s="4">
        <v>621.84736242884253</v>
      </c>
      <c r="AC50" s="4">
        <v>708.78843928435481</v>
      </c>
      <c r="AD50" s="4">
        <v>708.33308778625951</v>
      </c>
      <c r="AE50" s="4">
        <v>708.27463246554373</v>
      </c>
      <c r="AF50" s="4">
        <v>709.32971187091812</v>
      </c>
      <c r="AG50" s="4">
        <v>709.42211093990761</v>
      </c>
      <c r="AH50" s="4">
        <v>708.79976869699306</v>
      </c>
      <c r="AI50" s="4">
        <v>708.61507875528241</v>
      </c>
      <c r="AJ50" s="4">
        <v>708.59637341529015</v>
      </c>
      <c r="AK50" s="4">
        <v>708.44173963133642</v>
      </c>
    </row>
    <row r="51" spans="1:37" x14ac:dyDescent="0.35">
      <c r="A51" t="s">
        <v>57</v>
      </c>
      <c r="B51" s="4">
        <v>2218487.98</v>
      </c>
      <c r="C51" s="4">
        <v>2216659.08</v>
      </c>
      <c r="D51" s="4">
        <v>2220445.59</v>
      </c>
      <c r="E51" s="4">
        <v>2523441.79</v>
      </c>
      <c r="F51" s="4">
        <v>2517591.7599999998</v>
      </c>
      <c r="G51" s="4">
        <v>2514231.63</v>
      </c>
      <c r="H51" s="4">
        <v>2508725.38</v>
      </c>
      <c r="I51" s="4">
        <v>2518271.0499999998</v>
      </c>
      <c r="J51" s="4">
        <v>2516679.1800000002</v>
      </c>
      <c r="K51" s="4">
        <v>2533319.96</v>
      </c>
      <c r="L51" s="4">
        <v>2535014.2000000002</v>
      </c>
      <c r="M51" s="4">
        <v>2534566.12</v>
      </c>
      <c r="N51" s="4">
        <v>3534</v>
      </c>
      <c r="O51" s="4">
        <v>3527</v>
      </c>
      <c r="P51" s="4">
        <v>3530</v>
      </c>
      <c r="Q51" s="4">
        <v>3527</v>
      </c>
      <c r="R51" s="4">
        <v>3516</v>
      </c>
      <c r="S51" s="4">
        <v>3510</v>
      </c>
      <c r="T51" s="4">
        <v>3503</v>
      </c>
      <c r="U51" s="4">
        <v>3516</v>
      </c>
      <c r="V51" s="4">
        <v>3518</v>
      </c>
      <c r="W51" s="4">
        <v>3536</v>
      </c>
      <c r="X51" s="4">
        <v>3546</v>
      </c>
      <c r="Y51" s="4">
        <v>3543</v>
      </c>
      <c r="Z51" s="4">
        <v>627.75551216751558</v>
      </c>
      <c r="AA51" s="4">
        <v>628.48286929401763</v>
      </c>
      <c r="AB51" s="4">
        <v>629.02141359773361</v>
      </c>
      <c r="AC51" s="4">
        <v>715.46407428409418</v>
      </c>
      <c r="AD51" s="4">
        <v>716.03861205915803</v>
      </c>
      <c r="AE51" s="4">
        <v>716.30530769230768</v>
      </c>
      <c r="AF51" s="4">
        <v>716.16482443619748</v>
      </c>
      <c r="AG51" s="4">
        <v>716.23181171786121</v>
      </c>
      <c r="AH51" s="4">
        <v>715.37213757816949</v>
      </c>
      <c r="AI51" s="4">
        <v>716.43664027149316</v>
      </c>
      <c r="AJ51" s="4">
        <v>714.8940214326002</v>
      </c>
      <c r="AK51" s="4">
        <v>715.37288173863965</v>
      </c>
    </row>
    <row r="52" spans="1:37" x14ac:dyDescent="0.35">
      <c r="A52" t="s">
        <v>58</v>
      </c>
      <c r="B52" s="4">
        <v>8074736.5899999999</v>
      </c>
      <c r="C52" s="4">
        <v>8068999.3799999999</v>
      </c>
      <c r="D52" s="4">
        <v>8081502.9900000002</v>
      </c>
      <c r="E52" s="4">
        <v>9199796.2799999993</v>
      </c>
      <c r="F52" s="4">
        <v>9153100.5899999999</v>
      </c>
      <c r="G52" s="4">
        <v>9131218.9700000007</v>
      </c>
      <c r="H52" s="4">
        <v>9146207.8800000008</v>
      </c>
      <c r="I52" s="4">
        <v>9128891.8499999996</v>
      </c>
      <c r="J52" s="4">
        <v>9134173.5500000007</v>
      </c>
      <c r="K52" s="4">
        <v>9153665.9399999995</v>
      </c>
      <c r="L52" s="4">
        <v>9152594.0299999993</v>
      </c>
      <c r="M52" s="4">
        <v>9143110.2699999996</v>
      </c>
      <c r="N52" s="4">
        <v>12704</v>
      </c>
      <c r="O52" s="4">
        <v>12680</v>
      </c>
      <c r="P52" s="4">
        <v>12707</v>
      </c>
      <c r="Q52" s="4">
        <v>12678</v>
      </c>
      <c r="R52" s="4">
        <v>12639</v>
      </c>
      <c r="S52" s="4">
        <v>12617</v>
      </c>
      <c r="T52" s="4">
        <v>12598</v>
      </c>
      <c r="U52" s="4">
        <v>12618</v>
      </c>
      <c r="V52" s="4">
        <v>12617</v>
      </c>
      <c r="W52" s="4">
        <v>12648</v>
      </c>
      <c r="X52" s="4">
        <v>12643</v>
      </c>
      <c r="Y52" s="4">
        <v>12636</v>
      </c>
      <c r="Z52" s="4">
        <v>635.60583989294707</v>
      </c>
      <c r="AA52" s="4">
        <v>636.35641798107258</v>
      </c>
      <c r="AB52" s="4">
        <v>635.98827339261823</v>
      </c>
      <c r="AC52" s="4">
        <v>725.65044013251293</v>
      </c>
      <c r="AD52" s="4">
        <v>724.19499881319723</v>
      </c>
      <c r="AE52" s="4">
        <v>723.72346595862734</v>
      </c>
      <c r="AF52" s="4">
        <v>726.00475313541835</v>
      </c>
      <c r="AG52" s="4">
        <v>723.48168093200184</v>
      </c>
      <c r="AH52" s="4">
        <v>723.95764048505987</v>
      </c>
      <c r="AI52" s="4">
        <v>723.72437855787473</v>
      </c>
      <c r="AJ52" s="4">
        <v>723.92581112077823</v>
      </c>
      <c r="AK52" s="4">
        <v>723.57631133270024</v>
      </c>
    </row>
    <row r="53" spans="1:37" x14ac:dyDescent="0.35">
      <c r="A53" t="s">
        <v>59</v>
      </c>
      <c r="B53" s="4">
        <v>622080.26</v>
      </c>
      <c r="C53" s="4">
        <v>617977.82999999996</v>
      </c>
      <c r="D53" s="4">
        <v>617853.03</v>
      </c>
      <c r="E53" s="4">
        <v>708090.26</v>
      </c>
      <c r="F53" s="4">
        <v>705606.84</v>
      </c>
      <c r="G53" s="4">
        <v>705036.47</v>
      </c>
      <c r="H53" s="4">
        <v>703847.1</v>
      </c>
      <c r="I53" s="4">
        <v>700986.71</v>
      </c>
      <c r="J53" s="4">
        <v>703602.36</v>
      </c>
      <c r="K53" s="4">
        <v>706066.01</v>
      </c>
      <c r="L53" s="4">
        <v>706630.69</v>
      </c>
      <c r="M53" s="4">
        <v>705529.56</v>
      </c>
      <c r="N53" s="4">
        <v>963</v>
      </c>
      <c r="O53" s="4">
        <v>958</v>
      </c>
      <c r="P53" s="4">
        <v>962</v>
      </c>
      <c r="Q53" s="4">
        <v>963</v>
      </c>
      <c r="R53" s="4">
        <v>961</v>
      </c>
      <c r="S53" s="4">
        <v>958</v>
      </c>
      <c r="T53" s="4">
        <v>953</v>
      </c>
      <c r="U53" s="4">
        <v>948</v>
      </c>
      <c r="V53" s="4">
        <v>953</v>
      </c>
      <c r="W53" s="4">
        <v>952</v>
      </c>
      <c r="X53" s="4">
        <v>952</v>
      </c>
      <c r="Y53" s="4">
        <v>949</v>
      </c>
      <c r="Z53" s="4">
        <v>645.9815784008307</v>
      </c>
      <c r="AA53" s="4">
        <v>645.0708037578288</v>
      </c>
      <c r="AB53" s="4">
        <v>642.25886694386702</v>
      </c>
      <c r="AC53" s="4">
        <v>735.29622014537904</v>
      </c>
      <c r="AD53" s="4">
        <v>734.24228928199784</v>
      </c>
      <c r="AE53" s="4">
        <v>735.94621085594986</v>
      </c>
      <c r="AF53" s="4">
        <v>738.5593913955928</v>
      </c>
      <c r="AG53" s="4">
        <v>739.43745780590712</v>
      </c>
      <c r="AH53" s="4">
        <v>738.30258132214055</v>
      </c>
      <c r="AI53" s="4">
        <v>741.66597689075627</v>
      </c>
      <c r="AJ53" s="4">
        <v>742.25912815126048</v>
      </c>
      <c r="AK53" s="4">
        <v>743.44526870389893</v>
      </c>
    </row>
    <row r="54" spans="1:37" x14ac:dyDescent="0.35">
      <c r="A54" t="s">
        <v>60</v>
      </c>
      <c r="B54" s="4">
        <v>1401468.59</v>
      </c>
      <c r="C54" s="4">
        <v>1405711.52</v>
      </c>
      <c r="D54" s="4">
        <v>1415157.1</v>
      </c>
      <c r="E54" s="4">
        <v>1605512.29</v>
      </c>
      <c r="F54" s="4">
        <v>1604289.4</v>
      </c>
      <c r="G54" s="4">
        <v>1610271.11</v>
      </c>
      <c r="H54" s="4">
        <v>1611645.06</v>
      </c>
      <c r="I54" s="4">
        <v>1621167.31</v>
      </c>
      <c r="J54" s="4">
        <v>1626547.29</v>
      </c>
      <c r="K54" s="4">
        <v>1631276.43</v>
      </c>
      <c r="L54" s="4">
        <v>1638624.05</v>
      </c>
      <c r="M54" s="4">
        <v>1637242.91</v>
      </c>
      <c r="N54" s="4">
        <v>2130</v>
      </c>
      <c r="O54" s="4">
        <v>2138</v>
      </c>
      <c r="P54" s="4">
        <v>2144</v>
      </c>
      <c r="Q54" s="4">
        <v>2140</v>
      </c>
      <c r="R54" s="4">
        <v>2136</v>
      </c>
      <c r="S54" s="4">
        <v>2141</v>
      </c>
      <c r="T54" s="4">
        <v>2142</v>
      </c>
      <c r="U54" s="4">
        <v>2152</v>
      </c>
      <c r="V54" s="4">
        <v>2155</v>
      </c>
      <c r="W54" s="4">
        <v>2158</v>
      </c>
      <c r="X54" s="4">
        <v>2167</v>
      </c>
      <c r="Y54" s="4">
        <v>2166</v>
      </c>
      <c r="Z54" s="4">
        <v>657.96647417840381</v>
      </c>
      <c r="AA54" s="4">
        <v>657.48901777362016</v>
      </c>
      <c r="AB54" s="4">
        <v>660.05461753731345</v>
      </c>
      <c r="AC54" s="4">
        <v>750.23938785046732</v>
      </c>
      <c r="AD54" s="4">
        <v>751.0718164794007</v>
      </c>
      <c r="AE54" s="4">
        <v>752.11168145726299</v>
      </c>
      <c r="AF54" s="4">
        <v>752.40198879551826</v>
      </c>
      <c r="AG54" s="4">
        <v>753.33053438661716</v>
      </c>
      <c r="AH54" s="4">
        <v>754.77832482598615</v>
      </c>
      <c r="AI54" s="4">
        <v>755.92049582947175</v>
      </c>
      <c r="AJ54" s="4">
        <v>756.17168897092756</v>
      </c>
      <c r="AK54" s="4">
        <v>755.88315327793168</v>
      </c>
    </row>
    <row r="55" spans="1:37" x14ac:dyDescent="0.35">
      <c r="A55" t="s">
        <v>61</v>
      </c>
      <c r="B55" s="4">
        <v>2287934.4900000002</v>
      </c>
      <c r="C55" s="4">
        <v>2286672.91</v>
      </c>
      <c r="D55" s="4">
        <v>2287474.64</v>
      </c>
      <c r="E55" s="4">
        <v>2614142.0099999998</v>
      </c>
      <c r="F55" s="4">
        <v>2602543.91</v>
      </c>
      <c r="G55" s="4">
        <v>2593984.62</v>
      </c>
      <c r="H55" s="4">
        <v>2588600.5699999998</v>
      </c>
      <c r="I55" s="4">
        <v>2597225.86</v>
      </c>
      <c r="J55" s="4">
        <v>2581717.73</v>
      </c>
      <c r="K55" s="4">
        <v>2595053.4</v>
      </c>
      <c r="L55" s="4">
        <v>2594782.0699999998</v>
      </c>
      <c r="M55" s="4">
        <v>2589149.9500000002</v>
      </c>
      <c r="N55" s="4">
        <v>3635</v>
      </c>
      <c r="O55" s="4">
        <v>3635</v>
      </c>
      <c r="P55" s="4">
        <v>3638</v>
      </c>
      <c r="Q55" s="4">
        <v>3633</v>
      </c>
      <c r="R55" s="4">
        <v>3630</v>
      </c>
      <c r="S55" s="4">
        <v>3627</v>
      </c>
      <c r="T55" s="4">
        <v>3620</v>
      </c>
      <c r="U55" s="4">
        <v>3622</v>
      </c>
      <c r="V55" s="4">
        <v>3611</v>
      </c>
      <c r="W55" s="4">
        <v>3619</v>
      </c>
      <c r="X55" s="4">
        <v>3625</v>
      </c>
      <c r="Y55" s="4">
        <v>3618</v>
      </c>
      <c r="Z55" s="4">
        <v>629.41801650618993</v>
      </c>
      <c r="AA55" s="4">
        <v>629.07095185694641</v>
      </c>
      <c r="AB55" s="4">
        <v>628.77257833974716</v>
      </c>
      <c r="AC55" s="4">
        <v>719.55464079273327</v>
      </c>
      <c r="AD55" s="4">
        <v>716.95424517906338</v>
      </c>
      <c r="AE55" s="4">
        <v>715.18737799834582</v>
      </c>
      <c r="AF55" s="4">
        <v>715.08303038674023</v>
      </c>
      <c r="AG55" s="4">
        <v>717.06953616786302</v>
      </c>
      <c r="AH55" s="4">
        <v>714.95921628357792</v>
      </c>
      <c r="AI55" s="4">
        <v>717.06366399557885</v>
      </c>
      <c r="AJ55" s="4">
        <v>715.80195034482756</v>
      </c>
      <c r="AK55" s="4">
        <v>715.63016860143728</v>
      </c>
    </row>
    <row r="56" spans="1:37" x14ac:dyDescent="0.35">
      <c r="A56" t="s">
        <v>62</v>
      </c>
      <c r="B56" s="4">
        <v>804332.63</v>
      </c>
      <c r="C56" s="4">
        <v>802190.01</v>
      </c>
      <c r="D56" s="4">
        <v>805765.26</v>
      </c>
      <c r="E56" s="4">
        <v>918198.33</v>
      </c>
      <c r="F56" s="4">
        <v>916716.94</v>
      </c>
      <c r="G56" s="4">
        <v>915784.22</v>
      </c>
      <c r="H56" s="4">
        <v>912293.46</v>
      </c>
      <c r="I56" s="4">
        <v>913139.76</v>
      </c>
      <c r="J56" s="4">
        <v>916939.17</v>
      </c>
      <c r="K56" s="4">
        <v>918270.11</v>
      </c>
      <c r="L56" s="4">
        <v>918225.75</v>
      </c>
      <c r="M56" s="4">
        <v>916292.61</v>
      </c>
      <c r="N56" s="4">
        <v>1305</v>
      </c>
      <c r="O56" s="4">
        <v>1301</v>
      </c>
      <c r="P56" s="4">
        <v>1307</v>
      </c>
      <c r="Q56" s="4">
        <v>1305</v>
      </c>
      <c r="R56" s="4">
        <v>1301</v>
      </c>
      <c r="S56" s="4">
        <v>1300</v>
      </c>
      <c r="T56" s="4">
        <v>1295</v>
      </c>
      <c r="U56" s="4">
        <v>1297</v>
      </c>
      <c r="V56" s="4">
        <v>1300</v>
      </c>
      <c r="W56" s="4">
        <v>1300</v>
      </c>
      <c r="X56" s="4">
        <v>1301</v>
      </c>
      <c r="Y56" s="4">
        <v>1297</v>
      </c>
      <c r="Z56" s="4">
        <v>616.34684291187739</v>
      </c>
      <c r="AA56" s="4">
        <v>616.59493466564186</v>
      </c>
      <c r="AB56" s="4">
        <v>616.49981637337419</v>
      </c>
      <c r="AC56" s="4">
        <v>703.60025287356314</v>
      </c>
      <c r="AD56" s="4">
        <v>704.62485780169095</v>
      </c>
      <c r="AE56" s="4">
        <v>704.44939999999997</v>
      </c>
      <c r="AF56" s="4">
        <v>704.47371428571421</v>
      </c>
      <c r="AG56" s="4">
        <v>704.0399074787972</v>
      </c>
      <c r="AH56" s="4">
        <v>705.33782307692309</v>
      </c>
      <c r="AI56" s="4">
        <v>706.36162307692302</v>
      </c>
      <c r="AJ56" s="4">
        <v>705.78458877786318</v>
      </c>
      <c r="AK56" s="4">
        <v>706.4707864302236</v>
      </c>
    </row>
    <row r="57" spans="1:37" x14ac:dyDescent="0.35">
      <c r="A57" t="s">
        <v>63</v>
      </c>
      <c r="B57" s="4">
        <v>2056775.4</v>
      </c>
      <c r="C57" s="4">
        <v>2039524.51</v>
      </c>
      <c r="D57" s="4">
        <v>2041559.73</v>
      </c>
      <c r="E57" s="4">
        <v>2325009.9700000002</v>
      </c>
      <c r="F57" s="4">
        <v>2329285.7799999998</v>
      </c>
      <c r="G57" s="4">
        <v>2328709.67</v>
      </c>
      <c r="H57" s="4">
        <v>2324569.36</v>
      </c>
      <c r="I57" s="4">
        <v>2329614.9500000002</v>
      </c>
      <c r="J57" s="4">
        <v>2336578.15</v>
      </c>
      <c r="K57" s="4">
        <v>2337876.1800000002</v>
      </c>
      <c r="L57" s="4">
        <v>2334493.35</v>
      </c>
      <c r="M57" s="4">
        <v>2343527.87</v>
      </c>
      <c r="N57" s="4">
        <v>3196</v>
      </c>
      <c r="O57" s="4">
        <v>3187</v>
      </c>
      <c r="P57" s="4">
        <v>3192</v>
      </c>
      <c r="Q57" s="4">
        <v>3191</v>
      </c>
      <c r="R57" s="4">
        <v>3192</v>
      </c>
      <c r="S57" s="4">
        <v>3191</v>
      </c>
      <c r="T57" s="4">
        <v>3179</v>
      </c>
      <c r="U57" s="4">
        <v>3187</v>
      </c>
      <c r="V57" s="4">
        <v>3190</v>
      </c>
      <c r="W57" s="4">
        <v>3199</v>
      </c>
      <c r="X57" s="4">
        <v>3199</v>
      </c>
      <c r="Y57" s="4">
        <v>3207</v>
      </c>
      <c r="Z57" s="4">
        <v>643.54674593241555</v>
      </c>
      <c r="AA57" s="4">
        <v>639.95121117037968</v>
      </c>
      <c r="AB57" s="4">
        <v>639.58638157894734</v>
      </c>
      <c r="AC57" s="4">
        <v>728.61484487621442</v>
      </c>
      <c r="AD57" s="4">
        <v>729.7261215538847</v>
      </c>
      <c r="AE57" s="4">
        <v>729.77426198683793</v>
      </c>
      <c r="AF57" s="4">
        <v>731.22659955960989</v>
      </c>
      <c r="AG57" s="4">
        <v>730.97425478506443</v>
      </c>
      <c r="AH57" s="4">
        <v>732.46963949843257</v>
      </c>
      <c r="AI57" s="4">
        <v>730.81468583932485</v>
      </c>
      <c r="AJ57" s="4">
        <v>729.75722100656458</v>
      </c>
      <c r="AK57" s="4">
        <v>730.75393514187715</v>
      </c>
    </row>
    <row r="58" spans="1:37" x14ac:dyDescent="0.35">
      <c r="A58" t="s">
        <v>64</v>
      </c>
      <c r="B58" s="4">
        <v>15424.82</v>
      </c>
      <c r="C58" s="4">
        <v>15424.82</v>
      </c>
      <c r="D58" s="4">
        <v>15424.82</v>
      </c>
      <c r="E58" s="4">
        <v>17562.54</v>
      </c>
      <c r="F58" s="4">
        <v>17562.54</v>
      </c>
      <c r="G58" s="4">
        <v>17562.54</v>
      </c>
      <c r="H58" s="4">
        <v>17562.54</v>
      </c>
      <c r="I58" s="4">
        <v>16774.689999999999</v>
      </c>
      <c r="J58" s="4">
        <v>16774.689999999999</v>
      </c>
      <c r="K58" s="4">
        <v>16774.689999999999</v>
      </c>
      <c r="L58" s="4">
        <v>16774.689999999999</v>
      </c>
      <c r="M58" s="4">
        <v>15950.94</v>
      </c>
      <c r="N58" s="4">
        <v>23</v>
      </c>
      <c r="O58" s="4">
        <v>23</v>
      </c>
      <c r="P58" s="4">
        <v>23</v>
      </c>
      <c r="Q58" s="4">
        <v>23</v>
      </c>
      <c r="R58" s="4">
        <v>23</v>
      </c>
      <c r="S58" s="4">
        <v>23</v>
      </c>
      <c r="T58" s="4">
        <v>23</v>
      </c>
      <c r="U58" s="4">
        <v>22</v>
      </c>
      <c r="V58" s="4">
        <v>22</v>
      </c>
      <c r="W58" s="4">
        <v>22</v>
      </c>
      <c r="X58" s="4">
        <v>22</v>
      </c>
      <c r="Y58" s="4">
        <v>21</v>
      </c>
      <c r="Z58" s="4">
        <v>670.64434782608691</v>
      </c>
      <c r="AA58" s="4">
        <v>670.64434782608691</v>
      </c>
      <c r="AB58" s="4">
        <v>670.64434782608691</v>
      </c>
      <c r="AC58" s="4">
        <v>763.5886956521739</v>
      </c>
      <c r="AD58" s="4">
        <v>763.5886956521739</v>
      </c>
      <c r="AE58" s="4">
        <v>763.5886956521739</v>
      </c>
      <c r="AF58" s="4">
        <v>763.5886956521739</v>
      </c>
      <c r="AG58" s="4">
        <v>762.48590909090899</v>
      </c>
      <c r="AH58" s="4">
        <v>762.48590909090899</v>
      </c>
      <c r="AI58" s="4">
        <v>762.48590909090899</v>
      </c>
      <c r="AJ58" s="4">
        <v>762.48590909090899</v>
      </c>
      <c r="AK58" s="4">
        <v>759.56857142857143</v>
      </c>
    </row>
    <row r="59" spans="1:37" x14ac:dyDescent="0.35">
      <c r="A59" t="s">
        <v>65</v>
      </c>
      <c r="B59" s="4">
        <v>898222.87</v>
      </c>
      <c r="C59" s="4">
        <v>894967.14</v>
      </c>
      <c r="D59" s="4">
        <v>902122.14</v>
      </c>
      <c r="E59" s="4">
        <v>1021681.41</v>
      </c>
      <c r="F59" s="4">
        <v>1021382.52</v>
      </c>
      <c r="G59" s="4">
        <v>1022622.98</v>
      </c>
      <c r="H59" s="4">
        <v>1019064</v>
      </c>
      <c r="I59" s="4">
        <v>1019401.98</v>
      </c>
      <c r="J59" s="4">
        <v>1023369.79</v>
      </c>
      <c r="K59" s="4">
        <v>1024867.08</v>
      </c>
      <c r="L59" s="4">
        <v>1028364.93</v>
      </c>
      <c r="M59" s="4">
        <v>1033600.75</v>
      </c>
      <c r="N59" s="4">
        <v>1463</v>
      </c>
      <c r="O59" s="4">
        <v>1458</v>
      </c>
      <c r="P59" s="4">
        <v>1466</v>
      </c>
      <c r="Q59" s="4">
        <v>1462</v>
      </c>
      <c r="R59" s="4">
        <v>1463</v>
      </c>
      <c r="S59" s="4">
        <v>1462</v>
      </c>
      <c r="T59" s="4">
        <v>1458</v>
      </c>
      <c r="U59" s="4">
        <v>1458</v>
      </c>
      <c r="V59" s="4">
        <v>1461</v>
      </c>
      <c r="W59" s="4">
        <v>1467</v>
      </c>
      <c r="X59" s="4">
        <v>1470</v>
      </c>
      <c r="Y59" s="4">
        <v>1476</v>
      </c>
      <c r="Z59" s="4">
        <v>613.95958304853036</v>
      </c>
      <c r="AA59" s="4">
        <v>613.83205761316879</v>
      </c>
      <c r="AB59" s="4">
        <v>615.36298772169164</v>
      </c>
      <c r="AC59" s="4">
        <v>698.82449384404924</v>
      </c>
      <c r="AD59" s="4">
        <v>698.14252904989746</v>
      </c>
      <c r="AE59" s="4">
        <v>699.46852257181945</v>
      </c>
      <c r="AF59" s="4">
        <v>698.9465020576132</v>
      </c>
      <c r="AG59" s="4">
        <v>699.17831275720164</v>
      </c>
      <c r="AH59" s="4">
        <v>700.45844626967835</v>
      </c>
      <c r="AI59" s="4">
        <v>698.61423312883437</v>
      </c>
      <c r="AJ59" s="4">
        <v>699.56797959183677</v>
      </c>
      <c r="AK59" s="4">
        <v>700.27151084010836</v>
      </c>
    </row>
    <row r="60" spans="1:37" x14ac:dyDescent="0.35">
      <c r="A60" t="s">
        <v>66</v>
      </c>
      <c r="B60" s="4">
        <v>1052692.92</v>
      </c>
      <c r="C60" s="4">
        <v>1047730.26</v>
      </c>
      <c r="D60" s="4">
        <v>1051850.04</v>
      </c>
      <c r="E60" s="4">
        <v>1196952.51</v>
      </c>
      <c r="F60" s="4">
        <v>1187603.8700000001</v>
      </c>
      <c r="G60" s="4">
        <v>1185728.95</v>
      </c>
      <c r="H60" s="4">
        <v>1188611.52</v>
      </c>
      <c r="I60" s="4">
        <v>1190055</v>
      </c>
      <c r="J60" s="4">
        <v>1193784.43</v>
      </c>
      <c r="K60" s="4">
        <v>1194543.56</v>
      </c>
      <c r="L60" s="4">
        <v>1195191.8600000001</v>
      </c>
      <c r="M60" s="4">
        <v>1203448.42</v>
      </c>
      <c r="N60" s="4">
        <v>1739</v>
      </c>
      <c r="O60" s="4">
        <v>1732</v>
      </c>
      <c r="P60" s="4">
        <v>1741</v>
      </c>
      <c r="Q60" s="4">
        <v>1735</v>
      </c>
      <c r="R60" s="4">
        <v>1724</v>
      </c>
      <c r="S60" s="4">
        <v>1721</v>
      </c>
      <c r="T60" s="4">
        <v>1722</v>
      </c>
      <c r="U60" s="4">
        <v>1728</v>
      </c>
      <c r="V60" s="4">
        <v>1734</v>
      </c>
      <c r="W60" s="4">
        <v>1737</v>
      </c>
      <c r="X60" s="4">
        <v>1740</v>
      </c>
      <c r="Y60" s="4">
        <v>1749</v>
      </c>
      <c r="Z60" s="4">
        <v>605.34382978723397</v>
      </c>
      <c r="AA60" s="4">
        <v>604.92509237875288</v>
      </c>
      <c r="AB60" s="4">
        <v>604.16429638139005</v>
      </c>
      <c r="AC60" s="4">
        <v>689.88617291066282</v>
      </c>
      <c r="AD60" s="4">
        <v>688.8653538283063</v>
      </c>
      <c r="AE60" s="4">
        <v>688.97672864613594</v>
      </c>
      <c r="AF60" s="4">
        <v>690.25059233449474</v>
      </c>
      <c r="AG60" s="4">
        <v>688.68923611111109</v>
      </c>
      <c r="AH60" s="4">
        <v>688.45699538638985</v>
      </c>
      <c r="AI60" s="4">
        <v>687.70498560736905</v>
      </c>
      <c r="AJ60" s="4">
        <v>686.8918735632185</v>
      </c>
      <c r="AK60" s="4">
        <v>688.07799885648933</v>
      </c>
    </row>
    <row r="61" spans="1:37" x14ac:dyDescent="0.35">
      <c r="A61" t="s">
        <v>67</v>
      </c>
      <c r="B61" s="4">
        <v>774117.85</v>
      </c>
      <c r="C61" s="4">
        <v>768795.2</v>
      </c>
      <c r="D61" s="4">
        <v>774211.01</v>
      </c>
      <c r="E61" s="4">
        <v>874993.4</v>
      </c>
      <c r="F61" s="4">
        <v>867936.54</v>
      </c>
      <c r="G61" s="4">
        <v>866545.44</v>
      </c>
      <c r="H61" s="4">
        <v>866083.48</v>
      </c>
      <c r="I61" s="4">
        <v>866409.53</v>
      </c>
      <c r="J61" s="4">
        <v>863674.41</v>
      </c>
      <c r="K61" s="4">
        <v>871847.41</v>
      </c>
      <c r="L61" s="4">
        <v>868852.45</v>
      </c>
      <c r="M61" s="4">
        <v>867901.46</v>
      </c>
      <c r="N61" s="4">
        <v>1257</v>
      </c>
      <c r="O61" s="4">
        <v>1252</v>
      </c>
      <c r="P61" s="4">
        <v>1253</v>
      </c>
      <c r="Q61" s="4">
        <v>1248</v>
      </c>
      <c r="R61" s="4">
        <v>1240</v>
      </c>
      <c r="S61" s="4">
        <v>1238</v>
      </c>
      <c r="T61" s="4">
        <v>1237</v>
      </c>
      <c r="U61" s="4">
        <v>1238</v>
      </c>
      <c r="V61" s="4">
        <v>1234</v>
      </c>
      <c r="W61" s="4">
        <v>1245</v>
      </c>
      <c r="X61" s="4">
        <v>1243</v>
      </c>
      <c r="Y61" s="4">
        <v>1240</v>
      </c>
      <c r="Z61" s="4">
        <v>615.84554494828956</v>
      </c>
      <c r="AA61" s="4">
        <v>614.05367412140572</v>
      </c>
      <c r="AB61" s="4">
        <v>617.88588188347967</v>
      </c>
      <c r="AC61" s="4">
        <v>701.11650641025642</v>
      </c>
      <c r="AD61" s="4">
        <v>699.94882258064524</v>
      </c>
      <c r="AE61" s="4">
        <v>699.95592891760896</v>
      </c>
      <c r="AF61" s="4">
        <v>700.14832659660465</v>
      </c>
      <c r="AG61" s="4">
        <v>699.84614701130863</v>
      </c>
      <c r="AH61" s="4">
        <v>699.8982252836305</v>
      </c>
      <c r="AI61" s="4">
        <v>700.27904417670686</v>
      </c>
      <c r="AJ61" s="4">
        <v>698.99633950120676</v>
      </c>
      <c r="AK61" s="4">
        <v>699.92053225806444</v>
      </c>
    </row>
    <row r="62" spans="1:37" x14ac:dyDescent="0.35">
      <c r="A62" t="s">
        <v>68</v>
      </c>
      <c r="B62" s="4">
        <v>4864515.37</v>
      </c>
      <c r="C62" s="4">
        <v>4857429.1399999997</v>
      </c>
      <c r="D62" s="4">
        <v>4859486.4400000004</v>
      </c>
      <c r="E62" s="4">
        <v>5524743.25</v>
      </c>
      <c r="F62" s="4">
        <v>5507656.8399999999</v>
      </c>
      <c r="G62" s="4">
        <v>5496990.25</v>
      </c>
      <c r="H62" s="4">
        <v>5502958.1200000001</v>
      </c>
      <c r="I62" s="4">
        <v>5489612.3700000001</v>
      </c>
      <c r="J62" s="4">
        <v>5511143.2800000003</v>
      </c>
      <c r="K62" s="4">
        <v>5514024.6399999997</v>
      </c>
      <c r="L62" s="4">
        <v>5517968.4699999997</v>
      </c>
      <c r="M62" s="4">
        <v>5518805.5</v>
      </c>
      <c r="N62" s="4">
        <v>7611</v>
      </c>
      <c r="O62" s="4">
        <v>7617</v>
      </c>
      <c r="P62" s="4">
        <v>7616</v>
      </c>
      <c r="Q62" s="4">
        <v>7606</v>
      </c>
      <c r="R62" s="4">
        <v>7586</v>
      </c>
      <c r="S62" s="4">
        <v>7567</v>
      </c>
      <c r="T62" s="4">
        <v>7561</v>
      </c>
      <c r="U62" s="4">
        <v>7557</v>
      </c>
      <c r="V62" s="4">
        <v>7578</v>
      </c>
      <c r="W62" s="4">
        <v>7593</v>
      </c>
      <c r="X62" s="4">
        <v>7595</v>
      </c>
      <c r="Y62" s="4">
        <v>7594</v>
      </c>
      <c r="Z62" s="4">
        <v>639.14273682827491</v>
      </c>
      <c r="AA62" s="4">
        <v>637.70895890770635</v>
      </c>
      <c r="AB62" s="4">
        <v>638.06282037815129</v>
      </c>
      <c r="AC62" s="4">
        <v>726.36645411517225</v>
      </c>
      <c r="AD62" s="4">
        <v>726.02911152122329</v>
      </c>
      <c r="AE62" s="4">
        <v>726.4424805074666</v>
      </c>
      <c r="AF62" s="4">
        <v>727.80824229599261</v>
      </c>
      <c r="AG62" s="4">
        <v>726.42746724890833</v>
      </c>
      <c r="AH62" s="4">
        <v>727.25564528899451</v>
      </c>
      <c r="AI62" s="4">
        <v>726.19842486500715</v>
      </c>
      <c r="AJ62" s="4">
        <v>726.52646082949309</v>
      </c>
      <c r="AK62" s="4">
        <v>726.73235449038714</v>
      </c>
    </row>
    <row r="63" spans="1:37" x14ac:dyDescent="0.35">
      <c r="A63" t="s">
        <v>69</v>
      </c>
      <c r="B63" s="4">
        <v>1189687.42</v>
      </c>
      <c r="C63" s="4">
        <v>1183627.46</v>
      </c>
      <c r="D63" s="4">
        <v>1192101.99</v>
      </c>
      <c r="E63" s="4">
        <v>1357680.11</v>
      </c>
      <c r="F63" s="4">
        <v>1357300.15</v>
      </c>
      <c r="G63" s="4">
        <v>1354585.42</v>
      </c>
      <c r="H63" s="4">
        <v>1352515.6</v>
      </c>
      <c r="I63" s="4">
        <v>1354619.81</v>
      </c>
      <c r="J63" s="4">
        <v>1355309.95</v>
      </c>
      <c r="K63" s="4">
        <v>1363105.9</v>
      </c>
      <c r="L63" s="4">
        <v>1360112.25</v>
      </c>
      <c r="M63" s="4">
        <v>1362155.38</v>
      </c>
      <c r="N63" s="4">
        <v>1760</v>
      </c>
      <c r="O63" s="4">
        <v>1758</v>
      </c>
      <c r="P63" s="4">
        <v>1769</v>
      </c>
      <c r="Q63" s="4">
        <v>1764</v>
      </c>
      <c r="R63" s="4">
        <v>1763</v>
      </c>
      <c r="S63" s="4">
        <v>1759</v>
      </c>
      <c r="T63" s="4">
        <v>1753</v>
      </c>
      <c r="U63" s="4">
        <v>1757</v>
      </c>
      <c r="V63" s="4">
        <v>1760</v>
      </c>
      <c r="W63" s="4">
        <v>1769</v>
      </c>
      <c r="X63" s="4">
        <v>1769</v>
      </c>
      <c r="Y63" s="4">
        <v>1766</v>
      </c>
      <c r="Z63" s="4">
        <v>675.95876136363631</v>
      </c>
      <c r="AA63" s="4">
        <v>673.28069397042088</v>
      </c>
      <c r="AB63" s="4">
        <v>673.88467495760312</v>
      </c>
      <c r="AC63" s="4">
        <v>769.65992630385495</v>
      </c>
      <c r="AD63" s="4">
        <v>769.88096993760632</v>
      </c>
      <c r="AE63" s="4">
        <v>770.08835702103465</v>
      </c>
      <c r="AF63" s="4">
        <v>771.54341129492309</v>
      </c>
      <c r="AG63" s="4">
        <v>770.98452475811041</v>
      </c>
      <c r="AH63" s="4">
        <v>770.06247159090901</v>
      </c>
      <c r="AI63" s="4">
        <v>770.55166760881843</v>
      </c>
      <c r="AJ63" s="4">
        <v>768.85938383267387</v>
      </c>
      <c r="AK63" s="4">
        <v>771.32241223103051</v>
      </c>
    </row>
    <row r="64" spans="1:37" x14ac:dyDescent="0.35">
      <c r="A64" t="s">
        <v>70</v>
      </c>
      <c r="B64" s="4">
        <v>2680511.15</v>
      </c>
      <c r="C64" s="4">
        <v>2682762.75</v>
      </c>
      <c r="D64" s="4">
        <v>2698826.71</v>
      </c>
      <c r="E64" s="4">
        <v>3072481.72</v>
      </c>
      <c r="F64" s="4">
        <v>3068375.06</v>
      </c>
      <c r="G64" s="4">
        <v>3058247.66</v>
      </c>
      <c r="H64" s="4">
        <v>3054858.25</v>
      </c>
      <c r="I64" s="4">
        <v>3077146.38</v>
      </c>
      <c r="J64" s="4">
        <v>3077928.65</v>
      </c>
      <c r="K64" s="4">
        <v>3083883.92</v>
      </c>
      <c r="L64" s="4">
        <v>3077666.98</v>
      </c>
      <c r="M64" s="4">
        <v>3076527.76</v>
      </c>
      <c r="N64" s="4">
        <v>4060</v>
      </c>
      <c r="O64" s="4">
        <v>4069</v>
      </c>
      <c r="P64" s="4">
        <v>4086</v>
      </c>
      <c r="Q64" s="4">
        <v>4087</v>
      </c>
      <c r="R64" s="4">
        <v>4077</v>
      </c>
      <c r="S64" s="4">
        <v>4069</v>
      </c>
      <c r="T64" s="4">
        <v>4065</v>
      </c>
      <c r="U64" s="4">
        <v>4071</v>
      </c>
      <c r="V64" s="4">
        <v>4080</v>
      </c>
      <c r="W64" s="4">
        <v>4084</v>
      </c>
      <c r="X64" s="4">
        <v>4082</v>
      </c>
      <c r="Y64" s="4">
        <v>4076</v>
      </c>
      <c r="Z64" s="4">
        <v>660.22442118226604</v>
      </c>
      <c r="AA64" s="4">
        <v>659.31746129270095</v>
      </c>
      <c r="AB64" s="4">
        <v>660.5058027410671</v>
      </c>
      <c r="AC64" s="4">
        <v>751.7694445803769</v>
      </c>
      <c r="AD64" s="4">
        <v>752.60609762079957</v>
      </c>
      <c r="AE64" s="4">
        <v>751.59686900958468</v>
      </c>
      <c r="AF64" s="4">
        <v>751.50264452644524</v>
      </c>
      <c r="AG64" s="4">
        <v>755.86990420044208</v>
      </c>
      <c r="AH64" s="4">
        <v>754.39427696078428</v>
      </c>
      <c r="AI64" s="4">
        <v>755.11359451518115</v>
      </c>
      <c r="AJ64" s="4">
        <v>753.96055365017151</v>
      </c>
      <c r="AK64" s="4">
        <v>754.79091265947</v>
      </c>
    </row>
    <row r="65" spans="1:37" x14ac:dyDescent="0.35">
      <c r="A65" t="s">
        <v>71</v>
      </c>
      <c r="B65" s="4">
        <v>470130.03</v>
      </c>
      <c r="C65" s="4">
        <v>468273.59</v>
      </c>
      <c r="D65" s="4">
        <v>468007.34</v>
      </c>
      <c r="E65" s="4">
        <v>531320.82999999996</v>
      </c>
      <c r="F65" s="4">
        <v>528546.81000000006</v>
      </c>
      <c r="G65" s="4">
        <v>528537.36</v>
      </c>
      <c r="H65" s="4">
        <v>527862.1</v>
      </c>
      <c r="I65" s="4">
        <v>525920.96</v>
      </c>
      <c r="J65" s="4">
        <v>529010.41</v>
      </c>
      <c r="K65" s="4">
        <v>529397.26</v>
      </c>
      <c r="L65" s="4">
        <v>528275.57999999996</v>
      </c>
      <c r="M65" s="4">
        <v>532296</v>
      </c>
      <c r="N65" s="4">
        <v>806</v>
      </c>
      <c r="O65" s="4">
        <v>802</v>
      </c>
      <c r="P65" s="4">
        <v>800</v>
      </c>
      <c r="Q65" s="4">
        <v>797</v>
      </c>
      <c r="R65" s="4">
        <v>792</v>
      </c>
      <c r="S65" s="4">
        <v>793</v>
      </c>
      <c r="T65" s="4">
        <v>790</v>
      </c>
      <c r="U65" s="4">
        <v>787</v>
      </c>
      <c r="V65" s="4">
        <v>789</v>
      </c>
      <c r="W65" s="4">
        <v>789</v>
      </c>
      <c r="X65" s="4">
        <v>788</v>
      </c>
      <c r="Y65" s="4">
        <v>792</v>
      </c>
      <c r="Z65" s="4">
        <v>583.2878784119107</v>
      </c>
      <c r="AA65" s="4">
        <v>583.88228179551129</v>
      </c>
      <c r="AB65" s="4">
        <v>585.00917500000003</v>
      </c>
      <c r="AC65" s="4">
        <v>666.65097867001248</v>
      </c>
      <c r="AD65" s="4">
        <v>667.35708333333343</v>
      </c>
      <c r="AE65" s="4">
        <v>666.503606557377</v>
      </c>
      <c r="AF65" s="4">
        <v>668.17987341772152</v>
      </c>
      <c r="AG65" s="4">
        <v>668.26043202033031</v>
      </c>
      <c r="AH65" s="4">
        <v>670.48214195183778</v>
      </c>
      <c r="AI65" s="4">
        <v>670.97244613434725</v>
      </c>
      <c r="AJ65" s="4">
        <v>670.40048223350243</v>
      </c>
      <c r="AK65" s="4">
        <v>672.09090909090912</v>
      </c>
    </row>
    <row r="66" spans="1:37" x14ac:dyDescent="0.35">
      <c r="A66" t="s">
        <v>72</v>
      </c>
      <c r="B66" s="4">
        <v>2589512.62</v>
      </c>
      <c r="C66" s="4">
        <v>2587456.42</v>
      </c>
      <c r="D66" s="4">
        <v>2579647.65</v>
      </c>
      <c r="E66" s="4">
        <v>2940563.33</v>
      </c>
      <c r="F66" s="4">
        <v>2932226.38</v>
      </c>
      <c r="G66" s="4">
        <v>2934238.91</v>
      </c>
      <c r="H66" s="4">
        <v>2925029.47</v>
      </c>
      <c r="I66" s="4">
        <v>2928794.46</v>
      </c>
      <c r="J66" s="4">
        <v>2935556.49</v>
      </c>
      <c r="K66" s="4">
        <v>2935548.1</v>
      </c>
      <c r="L66" s="4">
        <v>2920991.6</v>
      </c>
      <c r="M66" s="4">
        <v>2924526.18</v>
      </c>
      <c r="N66" s="4">
        <v>4385</v>
      </c>
      <c r="O66" s="4">
        <v>4373</v>
      </c>
      <c r="P66" s="4">
        <v>4369</v>
      </c>
      <c r="Q66" s="4">
        <v>4368</v>
      </c>
      <c r="R66" s="4">
        <v>4360</v>
      </c>
      <c r="S66" s="4">
        <v>4360</v>
      </c>
      <c r="T66" s="4">
        <v>4346</v>
      </c>
      <c r="U66" s="4">
        <v>4353</v>
      </c>
      <c r="V66" s="4">
        <v>4366</v>
      </c>
      <c r="W66" s="4">
        <v>4374</v>
      </c>
      <c r="X66" s="4">
        <v>4355</v>
      </c>
      <c r="Y66" s="4">
        <v>4360</v>
      </c>
      <c r="Z66" s="4">
        <v>590.538795895097</v>
      </c>
      <c r="AA66" s="4">
        <v>591.68909672993368</v>
      </c>
      <c r="AB66" s="4">
        <v>590.44349965667197</v>
      </c>
      <c r="AC66" s="4">
        <v>673.20589056776555</v>
      </c>
      <c r="AD66" s="4">
        <v>672.52898623853207</v>
      </c>
      <c r="AE66" s="4">
        <v>672.99057568807348</v>
      </c>
      <c r="AF66" s="4">
        <v>673.03945467096185</v>
      </c>
      <c r="AG66" s="4">
        <v>672.82206753962782</v>
      </c>
      <c r="AH66" s="4">
        <v>672.36749656436098</v>
      </c>
      <c r="AI66" s="4">
        <v>671.13582533150441</v>
      </c>
      <c r="AJ66" s="4">
        <v>670.72137772675092</v>
      </c>
      <c r="AK66" s="4">
        <v>670.76288532110095</v>
      </c>
    </row>
    <row r="67" spans="1:37" x14ac:dyDescent="0.35">
      <c r="A67" t="s">
        <v>94</v>
      </c>
      <c r="B67" s="4">
        <v>59250919.359999999</v>
      </c>
      <c r="C67" s="4">
        <v>59220289.240000002</v>
      </c>
      <c r="D67" s="4">
        <v>59276606.420000002</v>
      </c>
      <c r="E67" s="4">
        <v>67497048.370000005</v>
      </c>
      <c r="F67" s="4">
        <v>67311834.879999995</v>
      </c>
      <c r="G67" s="4">
        <v>67213024.329999998</v>
      </c>
      <c r="H67" s="4">
        <v>67114284.359999999</v>
      </c>
      <c r="I67" s="4">
        <v>67196840.069999993</v>
      </c>
      <c r="J67" s="4">
        <v>67272660.049999997</v>
      </c>
      <c r="K67" s="4">
        <v>67368951.489999995</v>
      </c>
      <c r="L67" s="4">
        <v>67443024.329999998</v>
      </c>
      <c r="M67" s="4">
        <v>67435948.400000006</v>
      </c>
      <c r="N67" s="4">
        <v>92827</v>
      </c>
      <c r="O67" s="4">
        <v>92803</v>
      </c>
      <c r="P67" s="4">
        <v>92891</v>
      </c>
      <c r="Q67" s="4">
        <v>92757</v>
      </c>
      <c r="R67" s="4">
        <v>92581</v>
      </c>
      <c r="S67" s="4">
        <v>92428</v>
      </c>
      <c r="T67" s="4">
        <v>92232</v>
      </c>
      <c r="U67" s="4">
        <v>92316</v>
      </c>
      <c r="V67" s="4">
        <v>92480</v>
      </c>
      <c r="W67" s="4">
        <v>92638</v>
      </c>
      <c r="X67" s="4">
        <v>92740</v>
      </c>
      <c r="Y67" s="4">
        <v>92698</v>
      </c>
      <c r="Z67" s="4">
        <v>638.29402393700104</v>
      </c>
      <c r="AA67" s="4">
        <v>638.12903936295163</v>
      </c>
      <c r="AB67" s="4">
        <v>638.13078145353154</v>
      </c>
      <c r="AC67" s="4">
        <v>727.67606078247468</v>
      </c>
      <c r="AD67" s="4">
        <v>727.0588444713278</v>
      </c>
      <c r="AE67" s="4">
        <v>727.19332161249838</v>
      </c>
      <c r="AF67" s="4">
        <v>727.66810174342959</v>
      </c>
      <c r="AG67" s="4">
        <v>727.9002564019238</v>
      </c>
      <c r="AH67" s="4">
        <v>727.42928254757783</v>
      </c>
      <c r="AI67" s="4">
        <v>727.22804345948737</v>
      </c>
      <c r="AJ67" s="4">
        <v>727.22691751132197</v>
      </c>
      <c r="AK67" s="4">
        <v>727.48007939761385</v>
      </c>
    </row>
    <row r="68" spans="1:37" x14ac:dyDescent="0.35">
      <c r="A68" t="s">
        <v>73</v>
      </c>
      <c r="B68" s="4">
        <v>1804827.92</v>
      </c>
      <c r="C68" s="4">
        <v>1807525.66</v>
      </c>
      <c r="D68" s="4">
        <v>1805350.47</v>
      </c>
      <c r="E68" s="4">
        <v>2047797.59</v>
      </c>
      <c r="F68" s="4">
        <v>2043518.51</v>
      </c>
      <c r="G68" s="4">
        <v>2035073.35</v>
      </c>
      <c r="H68" s="4">
        <v>2031207.41</v>
      </c>
      <c r="I68" s="4">
        <v>2038548.44</v>
      </c>
      <c r="J68" s="4">
        <v>2040156</v>
      </c>
      <c r="K68" s="4">
        <v>2043390.29</v>
      </c>
      <c r="L68" s="4">
        <v>2053890.91</v>
      </c>
      <c r="M68" s="4">
        <v>2045993.97</v>
      </c>
      <c r="N68" s="4">
        <v>2983</v>
      </c>
      <c r="O68" s="4">
        <v>2976</v>
      </c>
      <c r="P68" s="4">
        <v>2979</v>
      </c>
      <c r="Q68" s="4">
        <v>2970</v>
      </c>
      <c r="R68" s="4">
        <v>2958</v>
      </c>
      <c r="S68" s="4">
        <v>2949</v>
      </c>
      <c r="T68" s="4">
        <v>2938</v>
      </c>
      <c r="U68" s="4">
        <v>2945</v>
      </c>
      <c r="V68" s="4">
        <v>2950</v>
      </c>
      <c r="W68" s="4">
        <v>2956</v>
      </c>
      <c r="X68" s="4">
        <v>2961</v>
      </c>
      <c r="Y68" s="4">
        <v>2956</v>
      </c>
      <c r="Z68" s="4">
        <v>605.0378545088837</v>
      </c>
      <c r="AA68" s="4">
        <v>607.36749327956989</v>
      </c>
      <c r="AB68" s="4">
        <v>606.02566968781468</v>
      </c>
      <c r="AC68" s="4">
        <v>689.49413804713811</v>
      </c>
      <c r="AD68" s="4">
        <v>690.84466193373896</v>
      </c>
      <c r="AE68" s="4">
        <v>690.08930145812144</v>
      </c>
      <c r="AF68" s="4">
        <v>691.35718515997269</v>
      </c>
      <c r="AG68" s="4">
        <v>692.20660101867566</v>
      </c>
      <c r="AH68" s="4">
        <v>691.57830508474581</v>
      </c>
      <c r="AI68" s="4">
        <v>691.26870433017598</v>
      </c>
      <c r="AJ68" s="4">
        <v>693.64772374197901</v>
      </c>
      <c r="AK68" s="4">
        <v>692.14951623815966</v>
      </c>
    </row>
    <row r="69" spans="1:37" x14ac:dyDescent="0.35">
      <c r="A69" t="s">
        <v>74</v>
      </c>
      <c r="B69" s="4">
        <v>12840517.050000001</v>
      </c>
      <c r="C69" s="4">
        <v>12821408.460000001</v>
      </c>
      <c r="D69" s="4">
        <v>12834224.16</v>
      </c>
      <c r="E69" s="4">
        <v>14598736.34</v>
      </c>
      <c r="F69" s="4">
        <v>14559420.77</v>
      </c>
      <c r="G69" s="4">
        <v>14531031.619999999</v>
      </c>
      <c r="H69" s="4">
        <v>14496742.390000001</v>
      </c>
      <c r="I69" s="4">
        <v>14530723.52</v>
      </c>
      <c r="J69" s="4">
        <v>14537722.380000001</v>
      </c>
      <c r="K69" s="4">
        <v>14587736.199999999</v>
      </c>
      <c r="L69" s="4">
        <v>14569147.439999999</v>
      </c>
      <c r="M69" s="4">
        <v>14580142.52</v>
      </c>
      <c r="N69" s="4">
        <v>19966</v>
      </c>
      <c r="O69" s="4">
        <v>19925</v>
      </c>
      <c r="P69" s="4">
        <v>19959</v>
      </c>
      <c r="Q69" s="4">
        <v>19912</v>
      </c>
      <c r="R69" s="4">
        <v>19863</v>
      </c>
      <c r="S69" s="4">
        <v>19819</v>
      </c>
      <c r="T69" s="4">
        <v>19759</v>
      </c>
      <c r="U69" s="4">
        <v>19804</v>
      </c>
      <c r="V69" s="4">
        <v>19822</v>
      </c>
      <c r="W69" s="4">
        <v>19876</v>
      </c>
      <c r="X69" s="4">
        <v>19869</v>
      </c>
      <c r="Y69" s="4">
        <v>19875</v>
      </c>
      <c r="Z69" s="4">
        <v>643.11915506360822</v>
      </c>
      <c r="AA69" s="4">
        <v>643.48348607277296</v>
      </c>
      <c r="AB69" s="4">
        <v>643.02941830753048</v>
      </c>
      <c r="AC69" s="4">
        <v>733.16273302531135</v>
      </c>
      <c r="AD69" s="4">
        <v>732.99203393243715</v>
      </c>
      <c r="AE69" s="4">
        <v>733.18692264998231</v>
      </c>
      <c r="AF69" s="4">
        <v>733.67793866086345</v>
      </c>
      <c r="AG69" s="4">
        <v>733.72669763684098</v>
      </c>
      <c r="AH69" s="4">
        <v>733.41349914236707</v>
      </c>
      <c r="AI69" s="4">
        <v>733.93722076876634</v>
      </c>
      <c r="AJ69" s="4">
        <v>733.26022648346668</v>
      </c>
      <c r="AK69" s="4">
        <v>733.59207647798735</v>
      </c>
    </row>
    <row r="70" spans="1:37" x14ac:dyDescent="0.35">
      <c r="A70" t="s">
        <v>75</v>
      </c>
      <c r="B70" s="4">
        <v>1191064.02</v>
      </c>
      <c r="C70" s="4">
        <v>1195827.26</v>
      </c>
      <c r="D70" s="4">
        <v>1202786.1200000001</v>
      </c>
      <c r="E70" s="4">
        <v>1370885.07</v>
      </c>
      <c r="F70" s="4">
        <v>1368280.06</v>
      </c>
      <c r="G70" s="4">
        <v>1368007.48</v>
      </c>
      <c r="H70" s="4">
        <v>1363638.43</v>
      </c>
      <c r="I70" s="4">
        <v>1367280.06</v>
      </c>
      <c r="J70" s="4">
        <v>1374272.02</v>
      </c>
      <c r="K70" s="4">
        <v>1380530.78</v>
      </c>
      <c r="L70" s="4">
        <v>1375528.44</v>
      </c>
      <c r="M70" s="4">
        <v>1383597.59</v>
      </c>
      <c r="N70" s="4">
        <v>1928</v>
      </c>
      <c r="O70" s="4">
        <v>1934</v>
      </c>
      <c r="P70" s="4">
        <v>1941</v>
      </c>
      <c r="Q70" s="4">
        <v>1940</v>
      </c>
      <c r="R70" s="4">
        <v>1939</v>
      </c>
      <c r="S70" s="4">
        <v>1938</v>
      </c>
      <c r="T70" s="4">
        <v>1934</v>
      </c>
      <c r="U70" s="4">
        <v>1939</v>
      </c>
      <c r="V70" s="4">
        <v>1947</v>
      </c>
      <c r="W70" s="4">
        <v>1953</v>
      </c>
      <c r="X70" s="4">
        <v>1949</v>
      </c>
      <c r="Y70" s="4">
        <v>1956</v>
      </c>
      <c r="Z70" s="4">
        <v>617.77179460580919</v>
      </c>
      <c r="AA70" s="4">
        <v>618.31812823164421</v>
      </c>
      <c r="AB70" s="4">
        <v>619.67342606903662</v>
      </c>
      <c r="AC70" s="4">
        <v>706.64178865979386</v>
      </c>
      <c r="AD70" s="4">
        <v>705.66274368231052</v>
      </c>
      <c r="AE70" s="4">
        <v>705.88621259029924</v>
      </c>
      <c r="AF70" s="4">
        <v>705.08708893485004</v>
      </c>
      <c r="AG70" s="4">
        <v>705.14701392470351</v>
      </c>
      <c r="AH70" s="4">
        <v>705.84079096045195</v>
      </c>
      <c r="AI70" s="4">
        <v>706.87699948796728</v>
      </c>
      <c r="AJ70" s="4">
        <v>705.76112878399181</v>
      </c>
      <c r="AK70" s="4">
        <v>707.3607310838446</v>
      </c>
    </row>
    <row r="71" spans="1:37" x14ac:dyDescent="0.35">
      <c r="A71" t="s">
        <v>76</v>
      </c>
      <c r="B71" s="4">
        <v>1582754.63</v>
      </c>
      <c r="C71" s="4">
        <v>1577767.95</v>
      </c>
      <c r="D71" s="4">
        <v>1580913.9</v>
      </c>
      <c r="E71" s="4">
        <v>1799416.33</v>
      </c>
      <c r="F71" s="4">
        <v>1800245.76</v>
      </c>
      <c r="G71" s="4">
        <v>1800060.84</v>
      </c>
      <c r="H71" s="4">
        <v>1795334.41</v>
      </c>
      <c r="I71" s="4">
        <v>1800061.23</v>
      </c>
      <c r="J71" s="4">
        <v>1806491.61</v>
      </c>
      <c r="K71" s="4">
        <v>1813197.95</v>
      </c>
      <c r="L71" s="4">
        <v>1809874.36</v>
      </c>
      <c r="M71" s="4">
        <v>1817817.37</v>
      </c>
      <c r="N71" s="4">
        <v>2575</v>
      </c>
      <c r="O71" s="4">
        <v>2570</v>
      </c>
      <c r="P71" s="4">
        <v>2578</v>
      </c>
      <c r="Q71" s="4">
        <v>2573</v>
      </c>
      <c r="R71" s="4">
        <v>2570</v>
      </c>
      <c r="S71" s="4">
        <v>2572</v>
      </c>
      <c r="T71" s="4">
        <v>2565</v>
      </c>
      <c r="U71" s="4">
        <v>2568</v>
      </c>
      <c r="V71" s="4">
        <v>2577</v>
      </c>
      <c r="W71" s="4">
        <v>2583</v>
      </c>
      <c r="X71" s="4">
        <v>2584</v>
      </c>
      <c r="Y71" s="4">
        <v>2586</v>
      </c>
      <c r="Z71" s="4">
        <v>614.66199223300964</v>
      </c>
      <c r="AA71" s="4">
        <v>613.91749027237347</v>
      </c>
      <c r="AB71" s="4">
        <v>613.23269976726135</v>
      </c>
      <c r="AC71" s="4">
        <v>699.34563933151969</v>
      </c>
      <c r="AD71" s="4">
        <v>700.48473151750977</v>
      </c>
      <c r="AE71" s="4">
        <v>699.86813374805604</v>
      </c>
      <c r="AF71" s="4">
        <v>699.93544249512672</v>
      </c>
      <c r="AG71" s="4">
        <v>700.95842289719621</v>
      </c>
      <c r="AH71" s="4">
        <v>701.00566938300358</v>
      </c>
      <c r="AI71" s="4">
        <v>701.97365466511803</v>
      </c>
      <c r="AJ71" s="4">
        <v>700.4157739938081</v>
      </c>
      <c r="AK71" s="4">
        <v>702.94561871616395</v>
      </c>
    </row>
    <row r="72" spans="1:37" x14ac:dyDescent="0.35">
      <c r="A72" t="s">
        <v>77</v>
      </c>
      <c r="B72" s="4">
        <v>1003931.5</v>
      </c>
      <c r="C72" s="4">
        <v>994104.73</v>
      </c>
      <c r="D72" s="4">
        <v>995243.85</v>
      </c>
      <c r="E72" s="4">
        <v>1136740.98</v>
      </c>
      <c r="F72" s="4">
        <v>1134810.96</v>
      </c>
      <c r="G72" s="4">
        <v>1131404.68</v>
      </c>
      <c r="H72" s="4">
        <v>1131943.79</v>
      </c>
      <c r="I72" s="4">
        <v>1130519.56</v>
      </c>
      <c r="J72" s="4">
        <v>1138696.26</v>
      </c>
      <c r="K72" s="4">
        <v>1139617.49</v>
      </c>
      <c r="L72" s="4">
        <v>1148341.31</v>
      </c>
      <c r="M72" s="4">
        <v>1147965.47</v>
      </c>
      <c r="N72" s="4">
        <v>1643</v>
      </c>
      <c r="O72" s="4">
        <v>1635</v>
      </c>
      <c r="P72" s="4">
        <v>1637</v>
      </c>
      <c r="Q72" s="4">
        <v>1643</v>
      </c>
      <c r="R72" s="4">
        <v>1642</v>
      </c>
      <c r="S72" s="4">
        <v>1635</v>
      </c>
      <c r="T72" s="4">
        <v>1632</v>
      </c>
      <c r="U72" s="4">
        <v>1635</v>
      </c>
      <c r="V72" s="4">
        <v>1637</v>
      </c>
      <c r="W72" s="4">
        <v>1647</v>
      </c>
      <c r="X72" s="4">
        <v>1652</v>
      </c>
      <c r="Y72" s="4">
        <v>1657</v>
      </c>
      <c r="Z72" s="4">
        <v>611.03560559951313</v>
      </c>
      <c r="AA72" s="4">
        <v>608.01512538226302</v>
      </c>
      <c r="AB72" s="4">
        <v>607.96814294441049</v>
      </c>
      <c r="AC72" s="4">
        <v>691.86912964090072</v>
      </c>
      <c r="AD72" s="4">
        <v>691.11507917174174</v>
      </c>
      <c r="AE72" s="4">
        <v>691.99062996941893</v>
      </c>
      <c r="AF72" s="4">
        <v>693.59300857843141</v>
      </c>
      <c r="AG72" s="4">
        <v>691.44927217125382</v>
      </c>
      <c r="AH72" s="4">
        <v>695.59942577886375</v>
      </c>
      <c r="AI72" s="4">
        <v>691.9353309046752</v>
      </c>
      <c r="AJ72" s="4">
        <v>695.1218583535109</v>
      </c>
      <c r="AK72" s="4">
        <v>692.7975075437538</v>
      </c>
    </row>
    <row r="73" spans="1:37" x14ac:dyDescent="0.35">
      <c r="A73" t="s">
        <v>78</v>
      </c>
      <c r="B73" s="4">
        <v>1882791.77</v>
      </c>
      <c r="C73" s="4">
        <v>1875336.92</v>
      </c>
      <c r="D73" s="4">
        <v>1892829.4</v>
      </c>
      <c r="E73" s="4">
        <v>2146140.1</v>
      </c>
      <c r="F73" s="4">
        <v>2145659.1800000002</v>
      </c>
      <c r="G73" s="4">
        <v>2140847.21</v>
      </c>
      <c r="H73" s="4">
        <v>2133797.27</v>
      </c>
      <c r="I73" s="4">
        <v>2131630.8199999998</v>
      </c>
      <c r="J73" s="4">
        <v>2135788.2599999998</v>
      </c>
      <c r="K73" s="4">
        <v>2142634.2400000002</v>
      </c>
      <c r="L73" s="4">
        <v>2141158.15</v>
      </c>
      <c r="M73" s="4">
        <v>2146429.64</v>
      </c>
      <c r="N73" s="4">
        <v>2985</v>
      </c>
      <c r="O73" s="4">
        <v>2978</v>
      </c>
      <c r="P73" s="4">
        <v>2991</v>
      </c>
      <c r="Q73" s="4">
        <v>2993</v>
      </c>
      <c r="R73" s="4">
        <v>2988</v>
      </c>
      <c r="S73" s="4">
        <v>2983</v>
      </c>
      <c r="T73" s="4">
        <v>2976</v>
      </c>
      <c r="U73" s="4">
        <v>2970</v>
      </c>
      <c r="V73" s="4">
        <v>2979</v>
      </c>
      <c r="W73" s="4">
        <v>2986</v>
      </c>
      <c r="X73" s="4">
        <v>2986</v>
      </c>
      <c r="Y73" s="4">
        <v>2992</v>
      </c>
      <c r="Z73" s="4">
        <v>630.7510117252931</v>
      </c>
      <c r="AA73" s="4">
        <v>629.73032907991933</v>
      </c>
      <c r="AB73" s="4">
        <v>632.84165830825805</v>
      </c>
      <c r="AC73" s="4">
        <v>717.05315736719012</v>
      </c>
      <c r="AD73" s="4">
        <v>718.09209504685418</v>
      </c>
      <c r="AE73" s="4">
        <v>717.68260476030844</v>
      </c>
      <c r="AF73" s="4">
        <v>717.00177083333335</v>
      </c>
      <c r="AG73" s="4">
        <v>717.72081481481473</v>
      </c>
      <c r="AH73" s="4">
        <v>716.94805639476328</v>
      </c>
      <c r="AI73" s="4">
        <v>717.56002679169467</v>
      </c>
      <c r="AJ73" s="4">
        <v>717.06568988613526</v>
      </c>
      <c r="AK73" s="4">
        <v>717.38958556149737</v>
      </c>
    </row>
    <row r="74" spans="1:37" x14ac:dyDescent="0.35">
      <c r="A74" t="s">
        <v>79</v>
      </c>
      <c r="B74" s="4">
        <v>2460056.0699999998</v>
      </c>
      <c r="C74" s="4">
        <v>2459971.27</v>
      </c>
      <c r="D74" s="4">
        <v>2462207.69</v>
      </c>
      <c r="E74" s="4">
        <v>2802039.37</v>
      </c>
      <c r="F74" s="4">
        <v>2796034.15</v>
      </c>
      <c r="G74" s="4">
        <v>2793858.98</v>
      </c>
      <c r="H74" s="4">
        <v>2790689.04</v>
      </c>
      <c r="I74" s="4">
        <v>2786307</v>
      </c>
      <c r="J74" s="4">
        <v>2794708.39</v>
      </c>
      <c r="K74" s="4">
        <v>2786229.61</v>
      </c>
      <c r="L74" s="4">
        <v>2790011.4</v>
      </c>
      <c r="M74" s="4">
        <v>2784555.06</v>
      </c>
      <c r="N74" s="4">
        <v>4148</v>
      </c>
      <c r="O74" s="4">
        <v>4151</v>
      </c>
      <c r="P74" s="4">
        <v>4159</v>
      </c>
      <c r="Q74" s="4">
        <v>4150</v>
      </c>
      <c r="R74" s="4">
        <v>4141</v>
      </c>
      <c r="S74" s="4">
        <v>4138</v>
      </c>
      <c r="T74" s="4">
        <v>4127</v>
      </c>
      <c r="U74" s="4">
        <v>4122</v>
      </c>
      <c r="V74" s="4">
        <v>4138</v>
      </c>
      <c r="W74" s="4">
        <v>4134</v>
      </c>
      <c r="X74" s="4">
        <v>4139</v>
      </c>
      <c r="Y74" s="4">
        <v>4135</v>
      </c>
      <c r="Z74" s="4">
        <v>593.07041224686589</v>
      </c>
      <c r="AA74" s="4">
        <v>592.62136111780296</v>
      </c>
      <c r="AB74" s="4">
        <v>592.01916085597497</v>
      </c>
      <c r="AC74" s="4">
        <v>675.19020963855428</v>
      </c>
      <c r="AD74" s="4">
        <v>675.20747404008694</v>
      </c>
      <c r="AE74" s="4">
        <v>675.17133397776706</v>
      </c>
      <c r="AF74" s="4">
        <v>676.20282045069064</v>
      </c>
      <c r="AG74" s="4">
        <v>675.95997088791853</v>
      </c>
      <c r="AH74" s="4">
        <v>675.37660463992268</v>
      </c>
      <c r="AI74" s="4">
        <v>673.9791025641025</v>
      </c>
      <c r="AJ74" s="4">
        <v>674.07861802367722</v>
      </c>
      <c r="AK74" s="4">
        <v>673.41113905683198</v>
      </c>
    </row>
    <row r="75" spans="1:37" x14ac:dyDescent="0.35">
      <c r="A75" t="s">
        <v>80</v>
      </c>
      <c r="B75" s="4">
        <v>2411696.2000000002</v>
      </c>
      <c r="C75" s="4">
        <v>2416496.8199999998</v>
      </c>
      <c r="D75" s="4">
        <v>2418401.0499999998</v>
      </c>
      <c r="E75" s="4">
        <v>2746456.94</v>
      </c>
      <c r="F75" s="4">
        <v>2747558.13</v>
      </c>
      <c r="G75" s="4">
        <v>2746379.97</v>
      </c>
      <c r="H75" s="4">
        <v>2745449.69</v>
      </c>
      <c r="I75" s="4">
        <v>2748880.41</v>
      </c>
      <c r="J75" s="4">
        <v>2776037.12</v>
      </c>
      <c r="K75" s="4">
        <v>2772939.37</v>
      </c>
      <c r="L75" s="4">
        <v>2780409.14</v>
      </c>
      <c r="M75" s="4">
        <v>2786336.58</v>
      </c>
      <c r="N75" s="4">
        <v>3450</v>
      </c>
      <c r="O75" s="4">
        <v>3454</v>
      </c>
      <c r="P75" s="4">
        <v>3458</v>
      </c>
      <c r="Q75" s="4">
        <v>3458</v>
      </c>
      <c r="R75" s="4">
        <v>3458</v>
      </c>
      <c r="S75" s="4">
        <v>3455</v>
      </c>
      <c r="T75" s="4">
        <v>3447</v>
      </c>
      <c r="U75" s="4">
        <v>3456</v>
      </c>
      <c r="V75" s="4">
        <v>3462</v>
      </c>
      <c r="W75" s="4">
        <v>3477</v>
      </c>
      <c r="X75" s="4">
        <v>3483</v>
      </c>
      <c r="Y75" s="4">
        <v>3493</v>
      </c>
      <c r="Z75" s="4">
        <v>699.04237681159429</v>
      </c>
      <c r="AA75" s="4">
        <v>699.62270411117538</v>
      </c>
      <c r="AB75" s="4">
        <v>699.36409774436083</v>
      </c>
      <c r="AC75" s="4">
        <v>794.2327761711972</v>
      </c>
      <c r="AD75" s="4">
        <v>794.55122325043374</v>
      </c>
      <c r="AE75" s="4">
        <v>794.90013603473233</v>
      </c>
      <c r="AF75" s="4">
        <v>796.47510588917896</v>
      </c>
      <c r="AG75" s="4">
        <v>795.39363715277784</v>
      </c>
      <c r="AH75" s="4">
        <v>801.85936452917394</v>
      </c>
      <c r="AI75" s="4">
        <v>797.50916594765602</v>
      </c>
      <c r="AJ75" s="4">
        <v>798.27997128911863</v>
      </c>
      <c r="AK75" s="4">
        <v>797.69154881190957</v>
      </c>
    </row>
    <row r="76" spans="1:37" x14ac:dyDescent="0.35">
      <c r="A76" t="s">
        <v>81</v>
      </c>
      <c r="B76" s="4">
        <v>2886467.33</v>
      </c>
      <c r="C76" s="4">
        <v>2869432.11</v>
      </c>
      <c r="D76" s="4">
        <v>2871877.53</v>
      </c>
      <c r="E76" s="4">
        <v>3272899.91</v>
      </c>
      <c r="F76" s="4">
        <v>3265628.42</v>
      </c>
      <c r="G76" s="4">
        <v>3263252</v>
      </c>
      <c r="H76" s="4">
        <v>3265633.95</v>
      </c>
      <c r="I76" s="4">
        <v>3259487.61</v>
      </c>
      <c r="J76" s="4">
        <v>3262928.54</v>
      </c>
      <c r="K76" s="4">
        <v>3268041.97</v>
      </c>
      <c r="L76" s="4">
        <v>3272763.31</v>
      </c>
      <c r="M76" s="4">
        <v>3268763.82</v>
      </c>
      <c r="N76" s="4">
        <v>4467</v>
      </c>
      <c r="O76" s="4">
        <v>4455</v>
      </c>
      <c r="P76" s="4">
        <v>4459</v>
      </c>
      <c r="Q76" s="4">
        <v>4461</v>
      </c>
      <c r="R76" s="4">
        <v>4453</v>
      </c>
      <c r="S76" s="4">
        <v>4450</v>
      </c>
      <c r="T76" s="4">
        <v>4443</v>
      </c>
      <c r="U76" s="4">
        <v>4445</v>
      </c>
      <c r="V76" s="4">
        <v>4448</v>
      </c>
      <c r="W76" s="4">
        <v>4461</v>
      </c>
      <c r="X76" s="4">
        <v>4464</v>
      </c>
      <c r="Y76" s="4">
        <v>4461</v>
      </c>
      <c r="Z76" s="4">
        <v>646.17580702932617</v>
      </c>
      <c r="AA76" s="4">
        <v>644.092505050505</v>
      </c>
      <c r="AB76" s="4">
        <v>644.06313747477009</v>
      </c>
      <c r="AC76" s="4">
        <v>733.6695606366286</v>
      </c>
      <c r="AD76" s="4">
        <v>733.35468672804848</v>
      </c>
      <c r="AE76" s="4">
        <v>733.3150561797753</v>
      </c>
      <c r="AF76" s="4">
        <v>735.00651586765707</v>
      </c>
      <c r="AG76" s="4">
        <v>733.29305061867262</v>
      </c>
      <c r="AH76" s="4">
        <v>733.57206384892083</v>
      </c>
      <c r="AI76" s="4">
        <v>732.58058058731228</v>
      </c>
      <c r="AJ76" s="4">
        <v>733.14590277777779</v>
      </c>
      <c r="AK76" s="4">
        <v>732.74239408204437</v>
      </c>
    </row>
    <row r="77" spans="1:37" x14ac:dyDescent="0.35">
      <c r="A77" t="s">
        <v>82</v>
      </c>
      <c r="B77" s="4">
        <v>2127868.54</v>
      </c>
      <c r="C77" s="4">
        <v>2126238.81</v>
      </c>
      <c r="D77" s="4">
        <v>2135250.19</v>
      </c>
      <c r="E77" s="4">
        <v>2437278.4</v>
      </c>
      <c r="F77" s="4">
        <v>2428632.0299999998</v>
      </c>
      <c r="G77" s="4">
        <v>2428861.25</v>
      </c>
      <c r="H77" s="4">
        <v>2424400.81</v>
      </c>
      <c r="I77" s="4">
        <v>2432566.9</v>
      </c>
      <c r="J77" s="4">
        <v>2427120.33</v>
      </c>
      <c r="K77" s="4">
        <v>2428456.92</v>
      </c>
      <c r="L77" s="4">
        <v>2428503.8199999998</v>
      </c>
      <c r="M77" s="4">
        <v>2432131.46</v>
      </c>
      <c r="N77" s="4">
        <v>3441</v>
      </c>
      <c r="O77" s="4">
        <v>3439</v>
      </c>
      <c r="P77" s="4">
        <v>3453</v>
      </c>
      <c r="Q77" s="4">
        <v>3457</v>
      </c>
      <c r="R77" s="4">
        <v>3446</v>
      </c>
      <c r="S77" s="4">
        <v>3442</v>
      </c>
      <c r="T77" s="4">
        <v>3438</v>
      </c>
      <c r="U77" s="4">
        <v>3442</v>
      </c>
      <c r="V77" s="4">
        <v>3439</v>
      </c>
      <c r="W77" s="4">
        <v>3438</v>
      </c>
      <c r="X77" s="4">
        <v>3440</v>
      </c>
      <c r="Y77" s="4">
        <v>3442</v>
      </c>
      <c r="Z77" s="4">
        <v>618.38667247893056</v>
      </c>
      <c r="AA77" s="4">
        <v>618.27240767665023</v>
      </c>
      <c r="AB77" s="4">
        <v>618.37538082826529</v>
      </c>
      <c r="AC77" s="4">
        <v>705.0270176453572</v>
      </c>
      <c r="AD77" s="4">
        <v>704.76843586767257</v>
      </c>
      <c r="AE77" s="4">
        <v>705.6540528762348</v>
      </c>
      <c r="AF77" s="4">
        <v>705.17766433973247</v>
      </c>
      <c r="AG77" s="4">
        <v>706.73065078442767</v>
      </c>
      <c r="AH77" s="4">
        <v>705.76339924396632</v>
      </c>
      <c r="AI77" s="4">
        <v>706.35745200698079</v>
      </c>
      <c r="AJ77" s="4">
        <v>705.96041279069766</v>
      </c>
      <c r="AK77" s="4">
        <v>706.60414294015106</v>
      </c>
    </row>
    <row r="78" spans="1:37" x14ac:dyDescent="0.35">
      <c r="A78" t="s">
        <v>83</v>
      </c>
      <c r="B78" s="4">
        <v>985363.29</v>
      </c>
      <c r="C78" s="4">
        <v>985573.38</v>
      </c>
      <c r="D78" s="4">
        <v>991924.18</v>
      </c>
      <c r="E78" s="4">
        <v>1130900.58</v>
      </c>
      <c r="F78" s="4">
        <v>1129407.33</v>
      </c>
      <c r="G78" s="4">
        <v>1127181.23</v>
      </c>
      <c r="H78" s="4">
        <v>1128895.44</v>
      </c>
      <c r="I78" s="4">
        <v>1129532.08</v>
      </c>
      <c r="J78" s="4">
        <v>1132178.01</v>
      </c>
      <c r="K78" s="4">
        <v>1136506.22</v>
      </c>
      <c r="L78" s="4">
        <v>1139207.3</v>
      </c>
      <c r="M78" s="4">
        <v>1138828.42</v>
      </c>
      <c r="N78" s="4">
        <v>1617</v>
      </c>
      <c r="O78" s="4">
        <v>1616</v>
      </c>
      <c r="P78" s="4">
        <v>1629</v>
      </c>
      <c r="Q78" s="4">
        <v>1628</v>
      </c>
      <c r="R78" s="4">
        <v>1625</v>
      </c>
      <c r="S78" s="4">
        <v>1622</v>
      </c>
      <c r="T78" s="4">
        <v>1623</v>
      </c>
      <c r="U78" s="4">
        <v>1624</v>
      </c>
      <c r="V78" s="4">
        <v>1630</v>
      </c>
      <c r="W78" s="4">
        <v>1635</v>
      </c>
      <c r="X78" s="4">
        <v>1641</v>
      </c>
      <c r="Y78" s="4">
        <v>1640</v>
      </c>
      <c r="Z78" s="4">
        <v>609.37742115027834</v>
      </c>
      <c r="AA78" s="4">
        <v>609.88451732673263</v>
      </c>
      <c r="AB78" s="4">
        <v>608.91600982197667</v>
      </c>
      <c r="AC78" s="4">
        <v>694.65637592137591</v>
      </c>
      <c r="AD78" s="4">
        <v>695.01989538461544</v>
      </c>
      <c r="AE78" s="4">
        <v>694.93294081381009</v>
      </c>
      <c r="AF78" s="4">
        <v>695.56096118299445</v>
      </c>
      <c r="AG78" s="4">
        <v>695.52467980295569</v>
      </c>
      <c r="AH78" s="4">
        <v>694.58773619631904</v>
      </c>
      <c r="AI78" s="4">
        <v>695.1108379204893</v>
      </c>
      <c r="AJ78" s="4">
        <v>694.215295551493</v>
      </c>
      <c r="AK78" s="4">
        <v>694.40757317073167</v>
      </c>
    </row>
    <row r="79" spans="1:37" x14ac:dyDescent="0.35">
      <c r="A79" t="s">
        <v>84</v>
      </c>
      <c r="B79" s="4">
        <v>1028204.23</v>
      </c>
      <c r="C79" s="4">
        <v>1028210.28</v>
      </c>
      <c r="D79" s="4">
        <v>1029910.52</v>
      </c>
      <c r="E79" s="4">
        <v>1170493.55</v>
      </c>
      <c r="F79" s="4">
        <v>1174645.5900000001</v>
      </c>
      <c r="G79" s="4">
        <v>1164029.4399999999</v>
      </c>
      <c r="H79" s="4">
        <v>1162419.43</v>
      </c>
      <c r="I79" s="4">
        <v>1164963.3799999999</v>
      </c>
      <c r="J79" s="4">
        <v>1162502.8999999999</v>
      </c>
      <c r="K79" s="4">
        <v>1161725.03</v>
      </c>
      <c r="L79" s="4">
        <v>1160614.7</v>
      </c>
      <c r="M79" s="4">
        <v>1163411.1599999999</v>
      </c>
      <c r="N79" s="4">
        <v>1671</v>
      </c>
      <c r="O79" s="4">
        <v>1668</v>
      </c>
      <c r="P79" s="4">
        <v>1671</v>
      </c>
      <c r="Q79" s="4">
        <v>1666</v>
      </c>
      <c r="R79" s="4">
        <v>1667</v>
      </c>
      <c r="S79" s="4">
        <v>1662</v>
      </c>
      <c r="T79" s="4">
        <v>1659</v>
      </c>
      <c r="U79" s="4">
        <v>1662</v>
      </c>
      <c r="V79" s="4">
        <v>1659</v>
      </c>
      <c r="W79" s="4">
        <v>1658</v>
      </c>
      <c r="X79" s="4">
        <v>1657</v>
      </c>
      <c r="Y79" s="4">
        <v>1661</v>
      </c>
      <c r="Z79" s="4">
        <v>615.32269898264508</v>
      </c>
      <c r="AA79" s="4">
        <v>616.43302158273389</v>
      </c>
      <c r="AB79" s="4">
        <v>616.3438180730102</v>
      </c>
      <c r="AC79" s="4">
        <v>702.57716086434573</v>
      </c>
      <c r="AD79" s="4">
        <v>704.64642471505704</v>
      </c>
      <c r="AE79" s="4">
        <v>700.37872442839944</v>
      </c>
      <c r="AF79" s="4">
        <v>700.67476190476191</v>
      </c>
      <c r="AG79" s="4">
        <v>700.94066185318889</v>
      </c>
      <c r="AH79" s="4">
        <v>700.72507534659428</v>
      </c>
      <c r="AI79" s="4">
        <v>700.67854644149577</v>
      </c>
      <c r="AJ79" s="4">
        <v>700.43132166566079</v>
      </c>
      <c r="AK79" s="4">
        <v>700.42815171583379</v>
      </c>
    </row>
    <row r="80" spans="1:37" x14ac:dyDescent="0.35">
      <c r="A80" t="s">
        <v>85</v>
      </c>
      <c r="B80" s="4">
        <v>75706.11</v>
      </c>
      <c r="C80" s="4">
        <v>76128.89</v>
      </c>
      <c r="D80" s="4">
        <v>76615.03</v>
      </c>
      <c r="E80" s="4">
        <v>87274.75</v>
      </c>
      <c r="F80" s="4">
        <v>87274.75</v>
      </c>
      <c r="G80" s="4">
        <v>87274.75</v>
      </c>
      <c r="H80" s="4">
        <v>86961.03</v>
      </c>
      <c r="I80" s="4">
        <v>86368.99</v>
      </c>
      <c r="J80" s="4">
        <v>85608.19</v>
      </c>
      <c r="K80" s="4">
        <v>88747.59</v>
      </c>
      <c r="L80" s="4">
        <v>87734.18</v>
      </c>
      <c r="M80" s="4">
        <v>87988.01</v>
      </c>
      <c r="N80" s="4">
        <v>114</v>
      </c>
      <c r="O80" s="4">
        <v>114</v>
      </c>
      <c r="P80" s="4">
        <v>115</v>
      </c>
      <c r="Q80" s="4">
        <v>115</v>
      </c>
      <c r="R80" s="4">
        <v>115</v>
      </c>
      <c r="S80" s="4">
        <v>115</v>
      </c>
      <c r="T80" s="4">
        <v>114</v>
      </c>
      <c r="U80" s="4">
        <v>113</v>
      </c>
      <c r="V80" s="4">
        <v>112</v>
      </c>
      <c r="W80" s="4">
        <v>116</v>
      </c>
      <c r="X80" s="4">
        <v>115</v>
      </c>
      <c r="Y80" s="4">
        <v>115</v>
      </c>
      <c r="Z80" s="4">
        <v>664.08868421052637</v>
      </c>
      <c r="AA80" s="4">
        <v>667.7972807017544</v>
      </c>
      <c r="AB80" s="4">
        <v>666.21765217391305</v>
      </c>
      <c r="AC80" s="4">
        <v>758.91086956521735</v>
      </c>
      <c r="AD80" s="4">
        <v>758.91086956521735</v>
      </c>
      <c r="AE80" s="4">
        <v>758.91086956521735</v>
      </c>
      <c r="AF80" s="4">
        <v>762.81605263157894</v>
      </c>
      <c r="AG80" s="4">
        <v>764.3273451327434</v>
      </c>
      <c r="AH80" s="4">
        <v>764.35883928571434</v>
      </c>
      <c r="AI80" s="4">
        <v>765.06543103448269</v>
      </c>
      <c r="AJ80" s="4">
        <v>762.90591304347822</v>
      </c>
      <c r="AK80" s="4">
        <v>765.11313043478253</v>
      </c>
    </row>
    <row r="81" spans="1:37" x14ac:dyDescent="0.35">
      <c r="A81" t="s">
        <v>86</v>
      </c>
      <c r="B81" s="4">
        <v>1988451.68</v>
      </c>
      <c r="C81" s="4">
        <v>1981998.56</v>
      </c>
      <c r="D81" s="4">
        <v>1987944.94</v>
      </c>
      <c r="E81" s="4">
        <v>2252769.4</v>
      </c>
      <c r="F81" s="4">
        <v>2246857.84</v>
      </c>
      <c r="G81" s="4">
        <v>2240027.88</v>
      </c>
      <c r="H81" s="4">
        <v>2231582.5</v>
      </c>
      <c r="I81" s="4">
        <v>2233152.08</v>
      </c>
      <c r="J81" s="4">
        <v>2235087.5</v>
      </c>
      <c r="K81" s="4">
        <v>2233009.14</v>
      </c>
      <c r="L81" s="4">
        <v>2235683.39</v>
      </c>
      <c r="M81" s="4">
        <v>2231197.14</v>
      </c>
      <c r="N81" s="4">
        <v>3131</v>
      </c>
      <c r="O81" s="4">
        <v>3126</v>
      </c>
      <c r="P81" s="4">
        <v>3129</v>
      </c>
      <c r="Q81" s="4">
        <v>3116</v>
      </c>
      <c r="R81" s="4">
        <v>3108</v>
      </c>
      <c r="S81" s="4">
        <v>3097</v>
      </c>
      <c r="T81" s="4">
        <v>3084</v>
      </c>
      <c r="U81" s="4">
        <v>3084</v>
      </c>
      <c r="V81" s="4">
        <v>3084</v>
      </c>
      <c r="W81" s="4">
        <v>3084</v>
      </c>
      <c r="X81" s="4">
        <v>3086</v>
      </c>
      <c r="Y81" s="4">
        <v>3080</v>
      </c>
      <c r="Z81" s="4">
        <v>635.08517406579369</v>
      </c>
      <c r="AA81" s="4">
        <v>634.03664747280868</v>
      </c>
      <c r="AB81" s="4">
        <v>635.32915947587082</v>
      </c>
      <c r="AC81" s="4">
        <v>722.96835686777922</v>
      </c>
      <c r="AD81" s="4">
        <v>722.92723294723294</v>
      </c>
      <c r="AE81" s="4">
        <v>723.28959638359697</v>
      </c>
      <c r="AF81" s="4">
        <v>723.60003242542155</v>
      </c>
      <c r="AG81" s="4">
        <v>724.10897535667971</v>
      </c>
      <c r="AH81" s="4">
        <v>724.7365434500648</v>
      </c>
      <c r="AI81" s="4">
        <v>724.06262645914398</v>
      </c>
      <c r="AJ81" s="4">
        <v>724.45994491250815</v>
      </c>
      <c r="AK81" s="4">
        <v>724.41465584415585</v>
      </c>
    </row>
    <row r="82" spans="1:37" x14ac:dyDescent="0.35">
      <c r="A82" t="s">
        <v>87</v>
      </c>
      <c r="B82" s="4">
        <v>1549035.6</v>
      </c>
      <c r="C82" s="4">
        <v>1547853.99</v>
      </c>
      <c r="D82" s="4">
        <v>1553677.61</v>
      </c>
      <c r="E82" s="4">
        <v>1764732.58</v>
      </c>
      <c r="F82" s="4">
        <v>1767471.16</v>
      </c>
      <c r="G82" s="4">
        <v>1763551.17</v>
      </c>
      <c r="H82" s="4">
        <v>1762201.82</v>
      </c>
      <c r="I82" s="4">
        <v>1764622.15</v>
      </c>
      <c r="J82" s="4">
        <v>1770050.08</v>
      </c>
      <c r="K82" s="4">
        <v>1778643.79</v>
      </c>
      <c r="L82" s="4">
        <v>1776634.17</v>
      </c>
      <c r="M82" s="4">
        <v>1781021.37</v>
      </c>
      <c r="N82" s="4">
        <v>2513</v>
      </c>
      <c r="O82" s="4">
        <v>2513</v>
      </c>
      <c r="P82" s="4">
        <v>2518</v>
      </c>
      <c r="Q82" s="4">
        <v>2511</v>
      </c>
      <c r="R82" s="4">
        <v>2513</v>
      </c>
      <c r="S82" s="4">
        <v>2508</v>
      </c>
      <c r="T82" s="4">
        <v>2503</v>
      </c>
      <c r="U82" s="4">
        <v>2502</v>
      </c>
      <c r="V82" s="4">
        <v>2510</v>
      </c>
      <c r="W82" s="4">
        <v>2522</v>
      </c>
      <c r="X82" s="4">
        <v>2524</v>
      </c>
      <c r="Y82" s="4">
        <v>2528</v>
      </c>
      <c r="Z82" s="4">
        <v>616.40891364902507</v>
      </c>
      <c r="AA82" s="4">
        <v>615.938714683645</v>
      </c>
      <c r="AB82" s="4">
        <v>617.02843923749015</v>
      </c>
      <c r="AC82" s="4">
        <v>702.80070888092393</v>
      </c>
      <c r="AD82" s="4">
        <v>703.3311420612813</v>
      </c>
      <c r="AE82" s="4">
        <v>703.17032296650711</v>
      </c>
      <c r="AF82" s="4">
        <v>704.03588493807433</v>
      </c>
      <c r="AG82" s="4">
        <v>705.28463229416468</v>
      </c>
      <c r="AH82" s="4">
        <v>705.19923505976101</v>
      </c>
      <c r="AI82" s="4">
        <v>705.25130452022211</v>
      </c>
      <c r="AJ82" s="4">
        <v>703.89626386687792</v>
      </c>
      <c r="AK82" s="4">
        <v>704.51794699367088</v>
      </c>
    </row>
    <row r="83" spans="1:37" x14ac:dyDescent="0.35">
      <c r="A83" t="s">
        <v>88</v>
      </c>
      <c r="B83" s="4">
        <v>920420.05</v>
      </c>
      <c r="C83" s="4">
        <v>920084.12</v>
      </c>
      <c r="D83" s="4">
        <v>918328.03</v>
      </c>
      <c r="E83" s="4">
        <v>1043127.16</v>
      </c>
      <c r="F83" s="4">
        <v>1043070.44</v>
      </c>
      <c r="G83" s="4">
        <v>1036142.88</v>
      </c>
      <c r="H83" s="4">
        <v>1029992.25</v>
      </c>
      <c r="I83" s="4">
        <v>1034134.77</v>
      </c>
      <c r="J83" s="4">
        <v>1037086.86</v>
      </c>
      <c r="K83" s="4">
        <v>1042164.88</v>
      </c>
      <c r="L83" s="4">
        <v>1044385.96</v>
      </c>
      <c r="M83" s="4">
        <v>1046472.94</v>
      </c>
      <c r="N83" s="4">
        <v>1521</v>
      </c>
      <c r="O83" s="4">
        <v>1521</v>
      </c>
      <c r="P83" s="4">
        <v>1520</v>
      </c>
      <c r="Q83" s="4">
        <v>1517</v>
      </c>
      <c r="R83" s="4">
        <v>1510</v>
      </c>
      <c r="S83" s="4">
        <v>1503</v>
      </c>
      <c r="T83" s="4">
        <v>1493</v>
      </c>
      <c r="U83" s="4">
        <v>1497</v>
      </c>
      <c r="V83" s="4">
        <v>1504</v>
      </c>
      <c r="W83" s="4">
        <v>1510</v>
      </c>
      <c r="X83" s="4">
        <v>1516</v>
      </c>
      <c r="Y83" s="4">
        <v>1516</v>
      </c>
      <c r="Z83" s="4">
        <v>605.14138724523343</v>
      </c>
      <c r="AA83" s="4">
        <v>604.92052596975668</v>
      </c>
      <c r="AB83" s="4">
        <v>604.16317763157895</v>
      </c>
      <c r="AC83" s="4">
        <v>687.62502307185241</v>
      </c>
      <c r="AD83" s="4">
        <v>690.77512582781458</v>
      </c>
      <c r="AE83" s="4">
        <v>689.38315369261477</v>
      </c>
      <c r="AF83" s="4">
        <v>689.88094440723376</v>
      </c>
      <c r="AG83" s="4">
        <v>690.8047895791583</v>
      </c>
      <c r="AH83" s="4">
        <v>689.55243351063825</v>
      </c>
      <c r="AI83" s="4">
        <v>690.17541721854309</v>
      </c>
      <c r="AJ83" s="4">
        <v>688.90894459102901</v>
      </c>
      <c r="AK83" s="4">
        <v>690.28558047493402</v>
      </c>
    </row>
    <row r="84" spans="1:37" x14ac:dyDescent="0.35">
      <c r="A84" t="s">
        <v>89</v>
      </c>
      <c r="B84" s="4">
        <v>68735.41</v>
      </c>
      <c r="C84" s="4">
        <v>49382.26</v>
      </c>
      <c r="D84" s="4">
        <v>55113.599999999999</v>
      </c>
      <c r="E84" s="4">
        <v>63774.02</v>
      </c>
      <c r="F84" s="4">
        <v>65731.94</v>
      </c>
      <c r="G84" s="4">
        <v>100635.46</v>
      </c>
      <c r="H84" s="4">
        <v>80673.53</v>
      </c>
      <c r="I84" s="4">
        <v>84242.13</v>
      </c>
      <c r="J84" s="4">
        <v>90210.51</v>
      </c>
      <c r="K84" s="4">
        <v>106666.92</v>
      </c>
      <c r="L84" s="4">
        <v>106213.19</v>
      </c>
      <c r="M84" s="4">
        <v>156642.31</v>
      </c>
      <c r="N84" s="4">
        <v>137</v>
      </c>
      <c r="O84" s="4">
        <v>101</v>
      </c>
      <c r="P84" s="4">
        <v>135</v>
      </c>
      <c r="Q84" s="4">
        <v>119</v>
      </c>
      <c r="R84" s="4">
        <v>120</v>
      </c>
      <c r="S84" s="4">
        <v>141</v>
      </c>
      <c r="T84" s="4">
        <v>139</v>
      </c>
      <c r="U84" s="4">
        <v>150</v>
      </c>
      <c r="V84" s="4">
        <v>165</v>
      </c>
      <c r="W84" s="4">
        <v>175</v>
      </c>
      <c r="X84" s="4">
        <v>189</v>
      </c>
      <c r="Y84" s="4">
        <v>218</v>
      </c>
      <c r="Z84" s="4">
        <v>501.71832116788323</v>
      </c>
      <c r="AA84" s="4">
        <v>488.93326732673268</v>
      </c>
      <c r="AB84" s="4">
        <v>408.24888888888887</v>
      </c>
      <c r="AC84" s="4">
        <v>535.91613445378152</v>
      </c>
      <c r="AD84" s="4">
        <v>547.76616666666666</v>
      </c>
      <c r="AE84" s="4">
        <v>713.72666666666669</v>
      </c>
      <c r="AF84" s="4">
        <v>580.385107913669</v>
      </c>
      <c r="AG84" s="4">
        <v>561.61419999999998</v>
      </c>
      <c r="AH84" s="4">
        <v>546.73036363636356</v>
      </c>
      <c r="AI84" s="4">
        <v>609.52525714285719</v>
      </c>
      <c r="AJ84" s="4">
        <v>561.97455026455032</v>
      </c>
      <c r="AK84" s="4">
        <v>718.54270642201834</v>
      </c>
    </row>
    <row r="85" spans="1:37" x14ac:dyDescent="0.35">
      <c r="A85" s="1" t="s">
        <v>3</v>
      </c>
      <c r="B85" s="6">
        <v>193960880.90000001</v>
      </c>
      <c r="C85" s="6">
        <v>193749139.63999999</v>
      </c>
      <c r="D85" s="6">
        <v>194058835.54000008</v>
      </c>
      <c r="E85" s="6">
        <v>220888421.24000007</v>
      </c>
      <c r="F85" s="6">
        <v>220370974.83000004</v>
      </c>
      <c r="G85" s="6">
        <v>220058199.78999996</v>
      </c>
      <c r="H85" s="6">
        <v>219744017.29999995</v>
      </c>
      <c r="I85" s="6">
        <v>220023532.87</v>
      </c>
      <c r="J85" s="6">
        <v>220429993.02000004</v>
      </c>
      <c r="K85" s="6">
        <v>220829921.36999997</v>
      </c>
      <c r="L85" s="6">
        <v>220942214.77999997</v>
      </c>
      <c r="M85" s="6">
        <v>220994671.99000004</v>
      </c>
      <c r="N85" s="6">
        <v>309036</v>
      </c>
      <c r="O85" s="6">
        <v>308789</v>
      </c>
      <c r="P85" s="6">
        <v>309305</v>
      </c>
      <c r="Q85" s="6">
        <v>308868</v>
      </c>
      <c r="R85" s="6">
        <v>308279</v>
      </c>
      <c r="S85" s="6">
        <v>307800</v>
      </c>
      <c r="T85" s="6">
        <v>307111</v>
      </c>
      <c r="U85" s="6">
        <v>307502</v>
      </c>
      <c r="V85" s="6">
        <v>308073</v>
      </c>
      <c r="W85" s="6">
        <v>308712</v>
      </c>
      <c r="X85" s="6">
        <v>308949</v>
      </c>
      <c r="Y85" s="6">
        <v>308924</v>
      </c>
      <c r="Z85" s="6">
        <v>627.63199400717076</v>
      </c>
      <c r="AA85" s="6">
        <v>627.44832115133636</v>
      </c>
      <c r="AB85" s="6">
        <v>627.40284036792184</v>
      </c>
      <c r="AC85" s="6">
        <v>715.15476268179304</v>
      </c>
      <c r="AD85" s="6">
        <v>714.84264198988592</v>
      </c>
      <c r="AE85" s="6">
        <v>714.93892069525657</v>
      </c>
      <c r="AF85" s="6">
        <v>715.5198521055903</v>
      </c>
      <c r="AG85" s="6">
        <v>715.51903034777013</v>
      </c>
      <c r="AH85" s="6">
        <v>715.51220983338374</v>
      </c>
      <c r="AI85" s="6">
        <v>715.32665192801051</v>
      </c>
      <c r="AJ85" s="6">
        <v>715.14138184619458</v>
      </c>
      <c r="AK85" s="6">
        <v>715.3690616138598</v>
      </c>
    </row>
    <row r="86" spans="1:37" x14ac:dyDescent="0.35">
      <c r="A86" t="s">
        <v>172</v>
      </c>
      <c r="B86">
        <f t="shared" ref="B86:M86" si="0">B85/SUM(B6:B83)</f>
        <v>1.0003545033236196</v>
      </c>
      <c r="C86">
        <f t="shared" si="0"/>
        <v>1.0002549422914511</v>
      </c>
      <c r="D86">
        <f t="shared" si="0"/>
        <v>1.0002840852714006</v>
      </c>
      <c r="E86">
        <f t="shared" si="0"/>
        <v>1.0002887993745393</v>
      </c>
      <c r="F86">
        <f t="shared" si="0"/>
        <v>1.0002983675700938</v>
      </c>
      <c r="G86">
        <f t="shared" si="0"/>
        <v>1.0004575221602703</v>
      </c>
      <c r="H86">
        <f t="shared" si="0"/>
        <v>1.0003672598650983</v>
      </c>
      <c r="I86">
        <f t="shared" si="0"/>
        <v>1.0003830244687819</v>
      </c>
      <c r="J86">
        <f t="shared" si="0"/>
        <v>1.000409415444512</v>
      </c>
      <c r="K86">
        <f t="shared" si="0"/>
        <v>1.000483260906359</v>
      </c>
      <c r="L86">
        <f t="shared" si="0"/>
        <v>1.0004809595774025</v>
      </c>
      <c r="M86">
        <f t="shared" si="0"/>
        <v>1.0007093085834311</v>
      </c>
    </row>
    <row r="88" spans="1:37" x14ac:dyDescent="0.35">
      <c r="B88" s="4"/>
      <c r="C88" s="4"/>
      <c r="D88" s="4"/>
      <c r="E88" s="4"/>
      <c r="F88" s="4"/>
      <c r="G88" s="4"/>
      <c r="H88" s="4"/>
      <c r="I88" s="4"/>
      <c r="J88" s="4"/>
      <c r="K88" s="4"/>
      <c r="L88" s="4"/>
      <c r="M88" s="4"/>
      <c r="N88" s="4"/>
      <c r="O88" s="4"/>
      <c r="P88" s="4"/>
      <c r="Q88" s="4"/>
      <c r="R88" s="4"/>
      <c r="S88" s="4"/>
      <c r="T88" s="4"/>
      <c r="U88" s="4"/>
      <c r="V88" s="4"/>
      <c r="W88" s="4"/>
      <c r="X88" s="4"/>
      <c r="Y88" s="4"/>
    </row>
  </sheetData>
  <mergeCells count="3">
    <mergeCell ref="B4:M4"/>
    <mergeCell ref="N4:Y4"/>
    <mergeCell ref="Z4:AK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673CE-346E-48B7-A021-F384F31EA15B}">
  <dimension ref="A1:AK88"/>
  <sheetViews>
    <sheetView workbookViewId="0">
      <pane xSplit="1" ySplit="5" topLeftCell="I67" activePane="bottomRight" state="frozen"/>
      <selection activeCell="AW5" sqref="AW5"/>
      <selection pane="topRight" activeCell="AW5" sqref="AW5"/>
      <selection pane="bottomLeft" activeCell="AW5" sqref="AW5"/>
      <selection pane="bottomRight" activeCell="AW5" sqref="AW5"/>
    </sheetView>
  </sheetViews>
  <sheetFormatPr defaultRowHeight="14.5" x14ac:dyDescent="0.35"/>
  <cols>
    <col min="1" max="1" width="18.453125" bestFit="1" customWidth="1"/>
    <col min="2" max="9" width="10.81640625" bestFit="1" customWidth="1"/>
    <col min="10" max="13" width="10.81640625" customWidth="1"/>
    <col min="14" max="17" width="7.453125" bestFit="1" customWidth="1"/>
    <col min="18" max="18" width="7.81640625" customWidth="1"/>
    <col min="19" max="21" width="7.453125" bestFit="1" customWidth="1"/>
    <col min="22" max="25" width="7.453125" customWidth="1"/>
    <col min="26" max="37" width="4" bestFit="1" customWidth="1"/>
  </cols>
  <sheetData>
    <row r="1" spans="1:37" x14ac:dyDescent="0.3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row>
    <row r="4" spans="1:37" x14ac:dyDescent="0.35">
      <c r="B4" s="62" t="s">
        <v>2</v>
      </c>
      <c r="C4" s="62"/>
      <c r="D4" s="62"/>
      <c r="E4" s="62"/>
      <c r="F4" s="62"/>
      <c r="G4" s="62"/>
      <c r="H4" s="76"/>
      <c r="I4" s="63"/>
      <c r="J4" s="63"/>
      <c r="K4" s="63"/>
      <c r="L4" s="63"/>
      <c r="M4" s="63"/>
      <c r="N4" s="62" t="s">
        <v>10</v>
      </c>
      <c r="O4" s="62"/>
      <c r="P4" s="62"/>
      <c r="Q4" s="62"/>
      <c r="R4" s="62"/>
      <c r="S4" s="62"/>
      <c r="T4" s="76"/>
      <c r="U4" s="63"/>
      <c r="V4" s="63"/>
      <c r="W4" s="63"/>
      <c r="X4" s="63"/>
      <c r="Y4" s="63"/>
      <c r="Z4" s="62" t="s">
        <v>11</v>
      </c>
      <c r="AA4" s="62"/>
      <c r="AB4" s="62"/>
      <c r="AC4" s="62"/>
      <c r="AD4" s="62"/>
      <c r="AE4" s="62"/>
      <c r="AF4" s="76"/>
      <c r="AG4" s="63"/>
      <c r="AH4" s="63"/>
      <c r="AI4" s="63"/>
      <c r="AJ4" s="63"/>
      <c r="AK4" s="63"/>
    </row>
    <row r="5" spans="1:37" x14ac:dyDescent="0.35">
      <c r="A5" s="1" t="s">
        <v>12</v>
      </c>
      <c r="B5" s="2">
        <v>1</v>
      </c>
      <c r="C5" s="2">
        <v>2</v>
      </c>
      <c r="D5" s="2">
        <v>3</v>
      </c>
      <c r="E5" s="2">
        <v>4</v>
      </c>
      <c r="F5" s="2">
        <v>5</v>
      </c>
      <c r="G5" s="2">
        <v>6</v>
      </c>
      <c r="H5" s="2">
        <v>7</v>
      </c>
      <c r="I5" s="2">
        <v>8</v>
      </c>
      <c r="J5" s="2">
        <v>9</v>
      </c>
      <c r="K5" s="2">
        <v>10</v>
      </c>
      <c r="L5" s="2">
        <v>11</v>
      </c>
      <c r="M5" s="2">
        <v>12</v>
      </c>
      <c r="N5" s="2">
        <v>1</v>
      </c>
      <c r="O5" s="2">
        <v>2</v>
      </c>
      <c r="P5" s="2">
        <v>3</v>
      </c>
      <c r="Q5" s="2">
        <v>4</v>
      </c>
      <c r="R5" s="2">
        <v>5</v>
      </c>
      <c r="S5" s="2">
        <v>6</v>
      </c>
      <c r="T5" s="2">
        <v>7</v>
      </c>
      <c r="U5" s="2">
        <v>8</v>
      </c>
      <c r="V5" s="2">
        <v>9</v>
      </c>
      <c r="W5" s="2">
        <v>10</v>
      </c>
      <c r="X5" s="2">
        <v>11</v>
      </c>
      <c r="Y5" s="2">
        <v>12</v>
      </c>
      <c r="Z5" s="2">
        <v>1</v>
      </c>
      <c r="AA5" s="2">
        <v>2</v>
      </c>
      <c r="AB5" s="2">
        <v>3</v>
      </c>
      <c r="AC5" s="2">
        <v>4</v>
      </c>
      <c r="AD5" s="2">
        <v>5</v>
      </c>
      <c r="AE5" s="2">
        <v>6</v>
      </c>
      <c r="AF5" s="2">
        <v>7</v>
      </c>
      <c r="AG5" s="2">
        <v>8</v>
      </c>
      <c r="AH5" s="2">
        <v>9</v>
      </c>
      <c r="AI5" s="2">
        <v>10</v>
      </c>
      <c r="AJ5" s="2">
        <v>11</v>
      </c>
      <c r="AK5" s="2">
        <v>12</v>
      </c>
    </row>
    <row r="6" spans="1:37" x14ac:dyDescent="0.35">
      <c r="A6" t="s">
        <v>13</v>
      </c>
      <c r="B6" s="4">
        <v>941479.97</v>
      </c>
      <c r="C6" s="4">
        <v>943150.11</v>
      </c>
      <c r="D6" s="4">
        <v>946344.57</v>
      </c>
      <c r="E6" s="4">
        <v>1050108.75</v>
      </c>
      <c r="F6" s="4">
        <v>1051403.47</v>
      </c>
      <c r="G6" s="4">
        <v>1048389.08</v>
      </c>
      <c r="H6" s="4">
        <v>1050639.8</v>
      </c>
      <c r="I6" s="4">
        <v>1059530.47</v>
      </c>
      <c r="J6" s="4">
        <v>1053237.94</v>
      </c>
      <c r="K6" s="4">
        <v>1053962.49</v>
      </c>
      <c r="L6" s="4">
        <v>1055258.43</v>
      </c>
      <c r="M6" s="4">
        <v>1060247.3899999999</v>
      </c>
      <c r="N6" s="4">
        <v>1346</v>
      </c>
      <c r="O6" s="4">
        <v>1353</v>
      </c>
      <c r="P6" s="4">
        <v>1357</v>
      </c>
      <c r="Q6" s="4">
        <v>1361</v>
      </c>
      <c r="R6" s="4">
        <v>1365</v>
      </c>
      <c r="S6" s="4">
        <v>1360</v>
      </c>
      <c r="T6" s="4">
        <v>1359</v>
      </c>
      <c r="U6" s="4">
        <v>1364</v>
      </c>
      <c r="V6" s="4">
        <v>1365</v>
      </c>
      <c r="W6" s="4">
        <v>1366</v>
      </c>
      <c r="X6" s="4">
        <v>1370</v>
      </c>
      <c r="Y6" s="4">
        <v>1374</v>
      </c>
      <c r="Z6" s="9">
        <f t="shared" ref="Z6:Z36" si="0">ROUND(B6/N6,2)</f>
        <v>699.47</v>
      </c>
      <c r="AA6" s="9">
        <f t="shared" ref="AA6:AA36" si="1">ROUND(C6/O6,2)</f>
        <v>697.08</v>
      </c>
      <c r="AB6" s="9">
        <f t="shared" ref="AB6:AB36" si="2">ROUND(D6/P6,2)</f>
        <v>697.38</v>
      </c>
      <c r="AC6" s="9">
        <f t="shared" ref="AC6:AC36" si="3">ROUND(E6/Q6,2)</f>
        <v>771.57</v>
      </c>
      <c r="AD6" s="9">
        <f t="shared" ref="AD6:AD36" si="4">ROUND(F6/R6,2)</f>
        <v>770.26</v>
      </c>
      <c r="AE6" s="9">
        <f t="shared" ref="AE6:AE36" si="5">ROUND(G6/S6,2)</f>
        <v>770.87</v>
      </c>
      <c r="AF6" s="9">
        <f t="shared" ref="AF6:AF36" si="6">ROUND(H6/T6,2)</f>
        <v>773.1</v>
      </c>
      <c r="AG6" s="9">
        <f t="shared" ref="AG6:AG36" si="7">ROUND(I6/U6,2)</f>
        <v>776.78</v>
      </c>
      <c r="AH6" s="9">
        <f t="shared" ref="AH6" si="8">ROUND(J6/V6,2)</f>
        <v>771.6</v>
      </c>
      <c r="AI6" s="9">
        <f t="shared" ref="AI6" si="9">ROUND(K6/W6,2)</f>
        <v>771.57</v>
      </c>
      <c r="AJ6" s="9">
        <f t="shared" ref="AJ6:AJ69" si="10">ROUND(L6/X6,2)</f>
        <v>770.26</v>
      </c>
      <c r="AK6" s="9">
        <f t="shared" ref="AK6:AK69" si="11">ROUND(M6/Y6,2)</f>
        <v>771.65</v>
      </c>
    </row>
    <row r="7" spans="1:37" x14ac:dyDescent="0.35">
      <c r="A7" t="s">
        <v>14</v>
      </c>
      <c r="B7" s="4">
        <v>1113957.0900000001</v>
      </c>
      <c r="C7" s="4">
        <v>1105590.47</v>
      </c>
      <c r="D7" s="4">
        <v>1112900.33</v>
      </c>
      <c r="E7" s="4">
        <v>1233299.8799999999</v>
      </c>
      <c r="F7" s="4">
        <v>1236356.43</v>
      </c>
      <c r="G7" s="4">
        <v>1235593.96</v>
      </c>
      <c r="H7" s="4">
        <v>1235268.76</v>
      </c>
      <c r="I7" s="4">
        <v>1231707.8</v>
      </c>
      <c r="J7" s="4">
        <v>1229162.81</v>
      </c>
      <c r="K7" s="4">
        <v>1228107.51</v>
      </c>
      <c r="L7" s="4">
        <v>1228800.6399999999</v>
      </c>
      <c r="M7" s="4">
        <v>1229063.75</v>
      </c>
      <c r="N7" s="4">
        <v>1563</v>
      </c>
      <c r="O7" s="4">
        <v>1555</v>
      </c>
      <c r="P7" s="4">
        <v>1564</v>
      </c>
      <c r="Q7" s="4">
        <v>1565</v>
      </c>
      <c r="R7" s="4">
        <v>1573</v>
      </c>
      <c r="S7" s="4">
        <v>1573</v>
      </c>
      <c r="T7" s="4">
        <v>1569</v>
      </c>
      <c r="U7" s="4">
        <v>1565</v>
      </c>
      <c r="V7" s="4">
        <v>1561</v>
      </c>
      <c r="W7" s="4">
        <v>1561</v>
      </c>
      <c r="X7" s="4">
        <v>1562</v>
      </c>
      <c r="Y7" s="4">
        <v>1560</v>
      </c>
      <c r="Z7" s="9">
        <f t="shared" si="0"/>
        <v>712.7</v>
      </c>
      <c r="AA7" s="9">
        <f t="shared" si="1"/>
        <v>710.99</v>
      </c>
      <c r="AB7" s="9">
        <f t="shared" si="2"/>
        <v>711.57</v>
      </c>
      <c r="AC7" s="9">
        <f t="shared" si="3"/>
        <v>788.05</v>
      </c>
      <c r="AD7" s="9">
        <f t="shared" si="4"/>
        <v>785.99</v>
      </c>
      <c r="AE7" s="9">
        <f t="shared" si="5"/>
        <v>785.5</v>
      </c>
      <c r="AF7" s="9">
        <f t="shared" si="6"/>
        <v>787.3</v>
      </c>
      <c r="AG7" s="9">
        <f t="shared" si="7"/>
        <v>787.03</v>
      </c>
      <c r="AH7" s="9">
        <f t="shared" ref="AH7:AH70" si="12">ROUND(J7/V7,2)</f>
        <v>787.42</v>
      </c>
      <c r="AI7" s="9">
        <f t="shared" ref="AI7:AI70" si="13">ROUND(K7/W7,2)</f>
        <v>786.74</v>
      </c>
      <c r="AJ7" s="9">
        <f t="shared" si="10"/>
        <v>786.68</v>
      </c>
      <c r="AK7" s="9">
        <f t="shared" si="11"/>
        <v>787.86</v>
      </c>
    </row>
    <row r="8" spans="1:37" x14ac:dyDescent="0.35">
      <c r="A8" t="s">
        <v>15</v>
      </c>
      <c r="B8" s="4">
        <v>794115.53</v>
      </c>
      <c r="C8" s="4">
        <v>792235.42</v>
      </c>
      <c r="D8" s="4">
        <v>792489.42</v>
      </c>
      <c r="E8" s="4">
        <v>882797.54</v>
      </c>
      <c r="F8" s="4">
        <v>882010.75</v>
      </c>
      <c r="G8" s="4">
        <v>888796</v>
      </c>
      <c r="H8" s="4">
        <v>889864.87</v>
      </c>
      <c r="I8" s="4">
        <v>886578.62</v>
      </c>
      <c r="J8" s="4">
        <v>885081.64</v>
      </c>
      <c r="K8" s="4">
        <v>896001.06</v>
      </c>
      <c r="L8" s="4">
        <v>882584.36</v>
      </c>
      <c r="M8" s="4">
        <v>887224.44</v>
      </c>
      <c r="N8" s="4">
        <v>1148</v>
      </c>
      <c r="O8" s="4">
        <v>1150</v>
      </c>
      <c r="P8" s="4">
        <v>1150</v>
      </c>
      <c r="Q8" s="4">
        <v>1158</v>
      </c>
      <c r="R8" s="4">
        <v>1157</v>
      </c>
      <c r="S8" s="4">
        <v>1169</v>
      </c>
      <c r="T8" s="4">
        <v>1166</v>
      </c>
      <c r="U8" s="4">
        <v>1161</v>
      </c>
      <c r="V8" s="4">
        <v>1160</v>
      </c>
      <c r="W8" s="4">
        <v>1164</v>
      </c>
      <c r="X8" s="4">
        <v>1159</v>
      </c>
      <c r="Y8" s="4">
        <v>1159</v>
      </c>
      <c r="Z8" s="9">
        <f t="shared" si="0"/>
        <v>691.74</v>
      </c>
      <c r="AA8" s="9">
        <f t="shared" si="1"/>
        <v>688.9</v>
      </c>
      <c r="AB8" s="9">
        <f t="shared" si="2"/>
        <v>689.12</v>
      </c>
      <c r="AC8" s="9">
        <f t="shared" si="3"/>
        <v>762.35</v>
      </c>
      <c r="AD8" s="9">
        <f t="shared" si="4"/>
        <v>762.33</v>
      </c>
      <c r="AE8" s="9">
        <f t="shared" si="5"/>
        <v>760.3</v>
      </c>
      <c r="AF8" s="9">
        <f t="shared" si="6"/>
        <v>763.18</v>
      </c>
      <c r="AG8" s="9">
        <f t="shared" si="7"/>
        <v>763.63</v>
      </c>
      <c r="AH8" s="9">
        <f t="shared" si="12"/>
        <v>763</v>
      </c>
      <c r="AI8" s="9">
        <f t="shared" si="13"/>
        <v>769.76</v>
      </c>
      <c r="AJ8" s="9">
        <f t="shared" si="10"/>
        <v>761.51</v>
      </c>
      <c r="AK8" s="9">
        <f t="shared" si="11"/>
        <v>765.51</v>
      </c>
    </row>
    <row r="9" spans="1:37" x14ac:dyDescent="0.35">
      <c r="A9" t="s">
        <v>16</v>
      </c>
      <c r="B9" s="4">
        <v>2461866.0099999998</v>
      </c>
      <c r="C9" s="4">
        <v>2462027.65</v>
      </c>
      <c r="D9" s="4">
        <v>2463405.8199999998</v>
      </c>
      <c r="E9" s="4">
        <v>2721453.86</v>
      </c>
      <c r="F9" s="4">
        <v>2720077.47</v>
      </c>
      <c r="G9" s="4">
        <v>2717165.75</v>
      </c>
      <c r="H9" s="4">
        <v>2715775.13</v>
      </c>
      <c r="I9" s="4">
        <v>2710196.56</v>
      </c>
      <c r="J9" s="4">
        <v>2703945.29</v>
      </c>
      <c r="K9" s="4">
        <v>2693644.8</v>
      </c>
      <c r="L9" s="4">
        <v>2686637.09</v>
      </c>
      <c r="M9" s="4">
        <v>2683274.48</v>
      </c>
      <c r="N9" s="4">
        <v>3500</v>
      </c>
      <c r="O9" s="4">
        <v>3509</v>
      </c>
      <c r="P9" s="4">
        <v>3503</v>
      </c>
      <c r="Q9" s="4">
        <v>3498</v>
      </c>
      <c r="R9" s="4">
        <v>3497</v>
      </c>
      <c r="S9" s="4">
        <v>3494</v>
      </c>
      <c r="T9" s="4">
        <v>3483</v>
      </c>
      <c r="U9" s="4">
        <v>3477</v>
      </c>
      <c r="V9" s="4">
        <v>3470</v>
      </c>
      <c r="W9" s="4">
        <v>3461</v>
      </c>
      <c r="X9" s="4">
        <v>3452</v>
      </c>
      <c r="Y9" s="4">
        <v>3447</v>
      </c>
      <c r="Z9" s="9">
        <f t="shared" si="0"/>
        <v>703.39</v>
      </c>
      <c r="AA9" s="9">
        <f t="shared" si="1"/>
        <v>701.63</v>
      </c>
      <c r="AB9" s="9">
        <f t="shared" si="2"/>
        <v>703.23</v>
      </c>
      <c r="AC9" s="9">
        <f t="shared" si="3"/>
        <v>778</v>
      </c>
      <c r="AD9" s="9">
        <f t="shared" si="4"/>
        <v>777.83</v>
      </c>
      <c r="AE9" s="9">
        <f t="shared" si="5"/>
        <v>777.67</v>
      </c>
      <c r="AF9" s="9">
        <f t="shared" si="6"/>
        <v>779.72</v>
      </c>
      <c r="AG9" s="9">
        <f t="shared" si="7"/>
        <v>779.46</v>
      </c>
      <c r="AH9" s="9">
        <f t="shared" si="12"/>
        <v>779.23</v>
      </c>
      <c r="AI9" s="9">
        <f t="shared" si="13"/>
        <v>778.29</v>
      </c>
      <c r="AJ9" s="9">
        <f t="shared" si="10"/>
        <v>778.28</v>
      </c>
      <c r="AK9" s="9">
        <f t="shared" si="11"/>
        <v>778.44</v>
      </c>
    </row>
    <row r="10" spans="1:37" x14ac:dyDescent="0.35">
      <c r="A10" t="s">
        <v>17</v>
      </c>
      <c r="B10" s="4">
        <v>2655480.92</v>
      </c>
      <c r="C10" s="4">
        <v>2652803.67</v>
      </c>
      <c r="D10" s="4">
        <v>2651119.2999999998</v>
      </c>
      <c r="E10" s="4">
        <v>2939713.39</v>
      </c>
      <c r="F10" s="4">
        <v>2939334.6</v>
      </c>
      <c r="G10" s="4">
        <v>2940022.36</v>
      </c>
      <c r="H10" s="4">
        <v>2938881.79</v>
      </c>
      <c r="I10" s="4">
        <v>2932122.54</v>
      </c>
      <c r="J10" s="4">
        <v>2923247.51</v>
      </c>
      <c r="K10" s="4">
        <v>2933351.94</v>
      </c>
      <c r="L10" s="4">
        <v>2937650.01</v>
      </c>
      <c r="M10" s="4">
        <v>2936026.05</v>
      </c>
      <c r="N10" s="4">
        <v>3683</v>
      </c>
      <c r="O10" s="4">
        <v>3683</v>
      </c>
      <c r="P10" s="4">
        <v>3684</v>
      </c>
      <c r="Q10" s="4">
        <v>3682</v>
      </c>
      <c r="R10" s="4">
        <v>3686</v>
      </c>
      <c r="S10" s="4">
        <v>3687</v>
      </c>
      <c r="T10" s="4">
        <v>3681</v>
      </c>
      <c r="U10" s="4">
        <v>3675</v>
      </c>
      <c r="V10" s="4">
        <v>3665</v>
      </c>
      <c r="W10" s="4">
        <v>3681</v>
      </c>
      <c r="X10" s="4">
        <v>3682</v>
      </c>
      <c r="Y10" s="4">
        <v>3683</v>
      </c>
      <c r="Z10" s="9">
        <f t="shared" si="0"/>
        <v>721.01</v>
      </c>
      <c r="AA10" s="9">
        <f t="shared" si="1"/>
        <v>720.28</v>
      </c>
      <c r="AB10" s="9">
        <f t="shared" si="2"/>
        <v>719.63</v>
      </c>
      <c r="AC10" s="9">
        <f t="shared" si="3"/>
        <v>798.4</v>
      </c>
      <c r="AD10" s="9">
        <f t="shared" si="4"/>
        <v>797.43</v>
      </c>
      <c r="AE10" s="9">
        <f t="shared" si="5"/>
        <v>797.4</v>
      </c>
      <c r="AF10" s="9">
        <f t="shared" si="6"/>
        <v>798.39</v>
      </c>
      <c r="AG10" s="9">
        <f t="shared" si="7"/>
        <v>797.86</v>
      </c>
      <c r="AH10" s="9">
        <f t="shared" si="12"/>
        <v>797.61</v>
      </c>
      <c r="AI10" s="9">
        <f t="shared" si="13"/>
        <v>796.89</v>
      </c>
      <c r="AJ10" s="9">
        <f t="shared" si="10"/>
        <v>797.84</v>
      </c>
      <c r="AK10" s="9">
        <f t="shared" si="11"/>
        <v>797.18</v>
      </c>
    </row>
    <row r="11" spans="1:37" x14ac:dyDescent="0.35">
      <c r="A11" t="s">
        <v>18</v>
      </c>
      <c r="B11" s="4">
        <v>850391.96</v>
      </c>
      <c r="C11" s="4">
        <v>846486.67</v>
      </c>
      <c r="D11" s="4">
        <v>841227.76</v>
      </c>
      <c r="E11" s="4">
        <v>930869.51</v>
      </c>
      <c r="F11" s="4">
        <v>934019.2</v>
      </c>
      <c r="G11" s="4">
        <v>935981.9</v>
      </c>
      <c r="H11" s="4">
        <v>933803.83</v>
      </c>
      <c r="I11" s="4">
        <v>929293.67</v>
      </c>
      <c r="J11" s="4">
        <v>930633.55</v>
      </c>
      <c r="K11" s="4">
        <v>939540.98</v>
      </c>
      <c r="L11" s="4">
        <v>930091.14</v>
      </c>
      <c r="M11" s="4">
        <v>931870.06</v>
      </c>
      <c r="N11" s="4">
        <v>1179</v>
      </c>
      <c r="O11" s="4">
        <v>1180</v>
      </c>
      <c r="P11" s="4">
        <v>1174</v>
      </c>
      <c r="Q11" s="4">
        <v>1175</v>
      </c>
      <c r="R11" s="4">
        <v>1182</v>
      </c>
      <c r="S11" s="4">
        <v>1182</v>
      </c>
      <c r="T11" s="4">
        <v>1174</v>
      </c>
      <c r="U11" s="4">
        <v>1168</v>
      </c>
      <c r="V11" s="4">
        <v>1170</v>
      </c>
      <c r="W11" s="4">
        <v>1171</v>
      </c>
      <c r="X11" s="4">
        <v>1168</v>
      </c>
      <c r="Y11" s="4">
        <v>1171</v>
      </c>
      <c r="Z11" s="9">
        <f t="shared" si="0"/>
        <v>721.28</v>
      </c>
      <c r="AA11" s="9">
        <f t="shared" si="1"/>
        <v>717.36</v>
      </c>
      <c r="AB11" s="9">
        <f t="shared" si="2"/>
        <v>716.55</v>
      </c>
      <c r="AC11" s="9">
        <f t="shared" si="3"/>
        <v>792.23</v>
      </c>
      <c r="AD11" s="9">
        <f t="shared" si="4"/>
        <v>790.2</v>
      </c>
      <c r="AE11" s="9">
        <f t="shared" si="5"/>
        <v>791.86</v>
      </c>
      <c r="AF11" s="9">
        <f t="shared" si="6"/>
        <v>795.4</v>
      </c>
      <c r="AG11" s="9">
        <f t="shared" si="7"/>
        <v>795.63</v>
      </c>
      <c r="AH11" s="9">
        <f t="shared" si="12"/>
        <v>795.41</v>
      </c>
      <c r="AI11" s="9">
        <f t="shared" si="13"/>
        <v>802.34</v>
      </c>
      <c r="AJ11" s="9">
        <f t="shared" si="10"/>
        <v>796.31</v>
      </c>
      <c r="AK11" s="9">
        <f t="shared" si="11"/>
        <v>795.79</v>
      </c>
    </row>
    <row r="12" spans="1:37" x14ac:dyDescent="0.35">
      <c r="A12" t="s">
        <v>19</v>
      </c>
      <c r="B12" s="4">
        <v>1925633.94</v>
      </c>
      <c r="C12" s="4">
        <v>1934697.39</v>
      </c>
      <c r="D12" s="4">
        <v>1930159.81</v>
      </c>
      <c r="E12" s="4">
        <v>2140639.19</v>
      </c>
      <c r="F12" s="4">
        <v>2151446.5099999998</v>
      </c>
      <c r="G12" s="4">
        <v>2155265.37</v>
      </c>
      <c r="H12" s="4">
        <v>2151384.71</v>
      </c>
      <c r="I12" s="4">
        <v>2152743.44</v>
      </c>
      <c r="J12" s="4">
        <v>2159311.2999999998</v>
      </c>
      <c r="K12" s="4">
        <v>2175122.31</v>
      </c>
      <c r="L12" s="4">
        <v>2160869.71</v>
      </c>
      <c r="M12" s="4">
        <v>2165653.12</v>
      </c>
      <c r="N12" s="4">
        <v>2440</v>
      </c>
      <c r="O12" s="4">
        <v>2447</v>
      </c>
      <c r="P12" s="4">
        <v>2449</v>
      </c>
      <c r="Q12" s="4">
        <v>2458</v>
      </c>
      <c r="R12" s="4">
        <v>2465</v>
      </c>
      <c r="S12" s="4">
        <v>2471</v>
      </c>
      <c r="T12" s="4">
        <v>2459</v>
      </c>
      <c r="U12" s="4">
        <v>2461</v>
      </c>
      <c r="V12" s="4">
        <v>2466</v>
      </c>
      <c r="W12" s="4">
        <v>2477</v>
      </c>
      <c r="X12" s="4">
        <v>2482</v>
      </c>
      <c r="Y12" s="4">
        <v>2487</v>
      </c>
      <c r="Z12" s="9">
        <f t="shared" si="0"/>
        <v>789.19</v>
      </c>
      <c r="AA12" s="9">
        <f t="shared" si="1"/>
        <v>790.64</v>
      </c>
      <c r="AB12" s="9">
        <f t="shared" si="2"/>
        <v>788.14</v>
      </c>
      <c r="AC12" s="9">
        <f t="shared" si="3"/>
        <v>870.89</v>
      </c>
      <c r="AD12" s="9">
        <f t="shared" si="4"/>
        <v>872.8</v>
      </c>
      <c r="AE12" s="9">
        <f t="shared" si="5"/>
        <v>872.22</v>
      </c>
      <c r="AF12" s="9">
        <f t="shared" si="6"/>
        <v>874.9</v>
      </c>
      <c r="AG12" s="9">
        <f t="shared" si="7"/>
        <v>874.74</v>
      </c>
      <c r="AH12" s="9">
        <f t="shared" si="12"/>
        <v>875.63</v>
      </c>
      <c r="AI12" s="9">
        <f t="shared" si="13"/>
        <v>878.13</v>
      </c>
      <c r="AJ12" s="9">
        <f t="shared" si="10"/>
        <v>870.62</v>
      </c>
      <c r="AK12" s="9">
        <f t="shared" si="11"/>
        <v>870.79</v>
      </c>
    </row>
    <row r="13" spans="1:37" x14ac:dyDescent="0.35">
      <c r="A13" t="s">
        <v>20</v>
      </c>
      <c r="B13" s="4">
        <v>1944042.48</v>
      </c>
      <c r="C13" s="4">
        <v>1945253.25</v>
      </c>
      <c r="D13" s="4">
        <v>1942323.43</v>
      </c>
      <c r="E13" s="4">
        <v>2152080.38</v>
      </c>
      <c r="F13" s="4">
        <v>2161513.23</v>
      </c>
      <c r="G13" s="4">
        <v>2169856.7200000002</v>
      </c>
      <c r="H13" s="4">
        <v>2176390.94</v>
      </c>
      <c r="I13" s="4">
        <v>2166436.2000000002</v>
      </c>
      <c r="J13" s="4">
        <v>2166980.27</v>
      </c>
      <c r="K13" s="4">
        <v>2167607.2599999998</v>
      </c>
      <c r="L13" s="4">
        <v>2168493.94</v>
      </c>
      <c r="M13" s="4">
        <v>2165207.02</v>
      </c>
      <c r="N13" s="4">
        <v>2631</v>
      </c>
      <c r="O13" s="4">
        <v>2632</v>
      </c>
      <c r="P13" s="4">
        <v>2628</v>
      </c>
      <c r="Q13" s="4">
        <v>2634</v>
      </c>
      <c r="R13" s="4">
        <v>2647</v>
      </c>
      <c r="S13" s="4">
        <v>2651</v>
      </c>
      <c r="T13" s="4">
        <v>2647</v>
      </c>
      <c r="U13" s="4">
        <v>2648</v>
      </c>
      <c r="V13" s="4">
        <v>2653</v>
      </c>
      <c r="W13" s="4">
        <v>2656</v>
      </c>
      <c r="X13" s="4">
        <v>2653</v>
      </c>
      <c r="Y13" s="4">
        <v>2651</v>
      </c>
      <c r="Z13" s="9">
        <f t="shared" si="0"/>
        <v>738.9</v>
      </c>
      <c r="AA13" s="9">
        <f t="shared" si="1"/>
        <v>739.08</v>
      </c>
      <c r="AB13" s="9">
        <f t="shared" si="2"/>
        <v>739.09</v>
      </c>
      <c r="AC13" s="9">
        <f t="shared" si="3"/>
        <v>817.04</v>
      </c>
      <c r="AD13" s="9">
        <f t="shared" si="4"/>
        <v>816.59</v>
      </c>
      <c r="AE13" s="9">
        <f t="shared" si="5"/>
        <v>818.5</v>
      </c>
      <c r="AF13" s="9">
        <f t="shared" si="6"/>
        <v>822.21</v>
      </c>
      <c r="AG13" s="9">
        <f t="shared" si="7"/>
        <v>818.14</v>
      </c>
      <c r="AH13" s="9">
        <f t="shared" si="12"/>
        <v>816.8</v>
      </c>
      <c r="AI13" s="9">
        <f t="shared" si="13"/>
        <v>816.12</v>
      </c>
      <c r="AJ13" s="9">
        <f t="shared" si="10"/>
        <v>817.37</v>
      </c>
      <c r="AK13" s="9">
        <f t="shared" si="11"/>
        <v>816.75</v>
      </c>
    </row>
    <row r="14" spans="1:37" x14ac:dyDescent="0.35">
      <c r="A14" t="s">
        <v>21</v>
      </c>
      <c r="B14" s="4">
        <v>827671.79</v>
      </c>
      <c r="C14" s="4">
        <v>832318.32</v>
      </c>
      <c r="D14" s="4">
        <v>830133.16</v>
      </c>
      <c r="E14" s="4">
        <v>916704.88</v>
      </c>
      <c r="F14" s="4">
        <v>918293.66</v>
      </c>
      <c r="G14" s="4">
        <v>912966.36</v>
      </c>
      <c r="H14" s="4">
        <v>919580.04</v>
      </c>
      <c r="I14" s="4">
        <v>920851.83</v>
      </c>
      <c r="J14" s="4">
        <v>917291.59</v>
      </c>
      <c r="K14" s="4">
        <v>915249.94</v>
      </c>
      <c r="L14" s="4">
        <v>912509.88</v>
      </c>
      <c r="M14" s="4">
        <v>913187.16</v>
      </c>
      <c r="N14" s="4">
        <v>1183</v>
      </c>
      <c r="O14" s="4">
        <v>1184</v>
      </c>
      <c r="P14" s="4">
        <v>1186</v>
      </c>
      <c r="Q14" s="4">
        <v>1185</v>
      </c>
      <c r="R14" s="4">
        <v>1186</v>
      </c>
      <c r="S14" s="4">
        <v>1180</v>
      </c>
      <c r="T14" s="4">
        <v>1183</v>
      </c>
      <c r="U14" s="4">
        <v>1186</v>
      </c>
      <c r="V14" s="4">
        <v>1183</v>
      </c>
      <c r="W14" s="4">
        <v>1184</v>
      </c>
      <c r="X14" s="4">
        <v>1182</v>
      </c>
      <c r="Y14" s="4">
        <v>1183</v>
      </c>
      <c r="Z14" s="9">
        <f t="shared" si="0"/>
        <v>699.64</v>
      </c>
      <c r="AA14" s="9">
        <f t="shared" si="1"/>
        <v>702.97</v>
      </c>
      <c r="AB14" s="9">
        <f t="shared" si="2"/>
        <v>699.94</v>
      </c>
      <c r="AC14" s="9">
        <f t="shared" si="3"/>
        <v>773.59</v>
      </c>
      <c r="AD14" s="9">
        <f t="shared" si="4"/>
        <v>774.28</v>
      </c>
      <c r="AE14" s="9">
        <f t="shared" si="5"/>
        <v>773.7</v>
      </c>
      <c r="AF14" s="9">
        <f t="shared" si="6"/>
        <v>777.33</v>
      </c>
      <c r="AG14" s="9">
        <f t="shared" si="7"/>
        <v>776.43</v>
      </c>
      <c r="AH14" s="9">
        <f t="shared" si="12"/>
        <v>775.39</v>
      </c>
      <c r="AI14" s="9">
        <f t="shared" si="13"/>
        <v>773.02</v>
      </c>
      <c r="AJ14" s="9">
        <f t="shared" si="10"/>
        <v>772</v>
      </c>
      <c r="AK14" s="9">
        <f t="shared" si="11"/>
        <v>771.92</v>
      </c>
    </row>
    <row r="15" spans="1:37" x14ac:dyDescent="0.35">
      <c r="A15" t="s">
        <v>22</v>
      </c>
      <c r="B15" s="4">
        <v>1014177.34</v>
      </c>
      <c r="C15" s="4">
        <v>1026380.97</v>
      </c>
      <c r="D15" s="4">
        <v>1024430.81</v>
      </c>
      <c r="E15" s="4">
        <v>1134005.7</v>
      </c>
      <c r="F15" s="4">
        <v>1134500.48</v>
      </c>
      <c r="G15" s="4">
        <v>1136364.8799999999</v>
      </c>
      <c r="H15" s="4">
        <v>1130087.6100000001</v>
      </c>
      <c r="I15" s="4">
        <v>1128667.43</v>
      </c>
      <c r="J15" s="4">
        <v>1128476.18</v>
      </c>
      <c r="K15" s="4">
        <v>1139058.8</v>
      </c>
      <c r="L15" s="4">
        <v>1130186.72</v>
      </c>
      <c r="M15" s="4">
        <v>1130761.92</v>
      </c>
      <c r="N15" s="4">
        <v>1332</v>
      </c>
      <c r="O15" s="4">
        <v>1344</v>
      </c>
      <c r="P15" s="4">
        <v>1345</v>
      </c>
      <c r="Q15" s="4">
        <v>1346</v>
      </c>
      <c r="R15" s="4">
        <v>1350</v>
      </c>
      <c r="S15" s="4">
        <v>1346</v>
      </c>
      <c r="T15" s="4">
        <v>1339</v>
      </c>
      <c r="U15" s="4">
        <v>1339</v>
      </c>
      <c r="V15" s="4">
        <v>1340</v>
      </c>
      <c r="W15" s="4">
        <v>1345</v>
      </c>
      <c r="X15" s="4">
        <v>1344</v>
      </c>
      <c r="Y15" s="4">
        <v>1342</v>
      </c>
      <c r="Z15" s="9">
        <f t="shared" si="0"/>
        <v>761.39</v>
      </c>
      <c r="AA15" s="9">
        <f t="shared" si="1"/>
        <v>763.68</v>
      </c>
      <c r="AB15" s="9">
        <f t="shared" si="2"/>
        <v>761.66</v>
      </c>
      <c r="AC15" s="9">
        <f t="shared" si="3"/>
        <v>842.5</v>
      </c>
      <c r="AD15" s="9">
        <f t="shared" si="4"/>
        <v>840.37</v>
      </c>
      <c r="AE15" s="9">
        <f t="shared" si="5"/>
        <v>844.25</v>
      </c>
      <c r="AF15" s="9">
        <f t="shared" si="6"/>
        <v>843.98</v>
      </c>
      <c r="AG15" s="9">
        <f t="shared" si="7"/>
        <v>842.92</v>
      </c>
      <c r="AH15" s="9">
        <f t="shared" si="12"/>
        <v>842.15</v>
      </c>
      <c r="AI15" s="9">
        <f t="shared" si="13"/>
        <v>846.88</v>
      </c>
      <c r="AJ15" s="9">
        <f t="shared" si="10"/>
        <v>840.91</v>
      </c>
      <c r="AK15" s="9">
        <f t="shared" si="11"/>
        <v>842.59</v>
      </c>
    </row>
    <row r="16" spans="1:37" x14ac:dyDescent="0.35">
      <c r="A16" t="s">
        <v>23</v>
      </c>
      <c r="B16" s="4">
        <v>2534088.5099999998</v>
      </c>
      <c r="C16" s="4">
        <v>2523365.4</v>
      </c>
      <c r="D16" s="4">
        <v>2519820.83</v>
      </c>
      <c r="E16" s="4">
        <v>2795858.12</v>
      </c>
      <c r="F16" s="4">
        <v>2790476.84</v>
      </c>
      <c r="G16" s="4">
        <v>2784406.92</v>
      </c>
      <c r="H16" s="4">
        <v>2787003.75</v>
      </c>
      <c r="I16" s="4">
        <v>2775349.58</v>
      </c>
      <c r="J16" s="4">
        <v>2774995.97</v>
      </c>
      <c r="K16" s="4">
        <v>2766548.14</v>
      </c>
      <c r="L16" s="4">
        <v>2764492.32</v>
      </c>
      <c r="M16" s="4">
        <v>2766321.19</v>
      </c>
      <c r="N16" s="4">
        <v>3567</v>
      </c>
      <c r="O16" s="4">
        <v>3561</v>
      </c>
      <c r="P16" s="4">
        <v>3557</v>
      </c>
      <c r="Q16" s="4">
        <v>3558</v>
      </c>
      <c r="R16" s="4">
        <v>3564</v>
      </c>
      <c r="S16" s="4">
        <v>3552</v>
      </c>
      <c r="T16" s="4">
        <v>3541</v>
      </c>
      <c r="U16" s="4">
        <v>3529</v>
      </c>
      <c r="V16" s="4">
        <v>3528</v>
      </c>
      <c r="W16" s="4">
        <v>3523</v>
      </c>
      <c r="X16" s="4">
        <v>3524</v>
      </c>
      <c r="Y16" s="4">
        <v>3523</v>
      </c>
      <c r="Z16" s="9">
        <f t="shared" si="0"/>
        <v>710.43</v>
      </c>
      <c r="AA16" s="9">
        <f t="shared" si="1"/>
        <v>708.61</v>
      </c>
      <c r="AB16" s="9">
        <f t="shared" si="2"/>
        <v>708.41</v>
      </c>
      <c r="AC16" s="9">
        <f t="shared" si="3"/>
        <v>785.79</v>
      </c>
      <c r="AD16" s="9">
        <f t="shared" si="4"/>
        <v>782.96</v>
      </c>
      <c r="AE16" s="9">
        <f t="shared" si="5"/>
        <v>783.9</v>
      </c>
      <c r="AF16" s="9">
        <f t="shared" si="6"/>
        <v>787.07</v>
      </c>
      <c r="AG16" s="9">
        <f t="shared" si="7"/>
        <v>786.44</v>
      </c>
      <c r="AH16" s="9">
        <f t="shared" si="12"/>
        <v>786.56</v>
      </c>
      <c r="AI16" s="9">
        <f t="shared" si="13"/>
        <v>785.28</v>
      </c>
      <c r="AJ16" s="9">
        <f t="shared" si="10"/>
        <v>784.48</v>
      </c>
      <c r="AK16" s="9">
        <f t="shared" si="11"/>
        <v>785.22</v>
      </c>
    </row>
    <row r="17" spans="1:37" x14ac:dyDescent="0.35">
      <c r="A17" t="s">
        <v>24</v>
      </c>
      <c r="B17" s="4">
        <v>3439921.96</v>
      </c>
      <c r="C17" s="4">
        <v>3442534.59</v>
      </c>
      <c r="D17" s="4">
        <v>3441329.79</v>
      </c>
      <c r="E17" s="4">
        <v>3826526.42</v>
      </c>
      <c r="F17" s="4">
        <v>3832291.23</v>
      </c>
      <c r="G17" s="4">
        <v>3838340.09</v>
      </c>
      <c r="H17" s="4">
        <v>3828362.08</v>
      </c>
      <c r="I17" s="4">
        <v>3821910.75</v>
      </c>
      <c r="J17" s="4">
        <v>3822112.38</v>
      </c>
      <c r="K17" s="4">
        <v>3833249.66</v>
      </c>
      <c r="L17" s="4">
        <v>3821424.94</v>
      </c>
      <c r="M17" s="4">
        <v>3816278.91</v>
      </c>
      <c r="N17" s="4">
        <v>4776</v>
      </c>
      <c r="O17" s="4">
        <v>4783</v>
      </c>
      <c r="P17" s="4">
        <v>4786</v>
      </c>
      <c r="Q17" s="4">
        <v>4805</v>
      </c>
      <c r="R17" s="4">
        <v>4814</v>
      </c>
      <c r="S17" s="4">
        <v>4823</v>
      </c>
      <c r="T17" s="4">
        <v>4805</v>
      </c>
      <c r="U17" s="4">
        <v>4798</v>
      </c>
      <c r="V17" s="4">
        <v>4795</v>
      </c>
      <c r="W17" s="4">
        <v>4797</v>
      </c>
      <c r="X17" s="4">
        <v>4808</v>
      </c>
      <c r="Y17" s="4">
        <v>4792</v>
      </c>
      <c r="Z17" s="9">
        <f t="shared" si="0"/>
        <v>720.25</v>
      </c>
      <c r="AA17" s="9">
        <f t="shared" si="1"/>
        <v>719.74</v>
      </c>
      <c r="AB17" s="9">
        <f t="shared" si="2"/>
        <v>719.04</v>
      </c>
      <c r="AC17" s="9">
        <f t="shared" si="3"/>
        <v>796.36</v>
      </c>
      <c r="AD17" s="9">
        <f t="shared" si="4"/>
        <v>796.07</v>
      </c>
      <c r="AE17" s="9">
        <f t="shared" si="5"/>
        <v>795.84</v>
      </c>
      <c r="AF17" s="9">
        <f t="shared" si="6"/>
        <v>796.75</v>
      </c>
      <c r="AG17" s="9">
        <f t="shared" si="7"/>
        <v>796.56</v>
      </c>
      <c r="AH17" s="9">
        <f t="shared" si="12"/>
        <v>797.1</v>
      </c>
      <c r="AI17" s="9">
        <f t="shared" si="13"/>
        <v>799.09</v>
      </c>
      <c r="AJ17" s="9">
        <f t="shared" si="10"/>
        <v>794.81</v>
      </c>
      <c r="AK17" s="9">
        <f t="shared" si="11"/>
        <v>796.39</v>
      </c>
    </row>
    <row r="18" spans="1:37" x14ac:dyDescent="0.35">
      <c r="A18" t="s">
        <v>25</v>
      </c>
      <c r="B18" s="4">
        <v>1570253.85</v>
      </c>
      <c r="C18" s="4">
        <v>1562194.51</v>
      </c>
      <c r="D18" s="4">
        <v>1566636.35</v>
      </c>
      <c r="E18" s="4">
        <v>1729777.44</v>
      </c>
      <c r="F18" s="4">
        <v>1728761.15</v>
      </c>
      <c r="G18" s="4">
        <v>1725734.42</v>
      </c>
      <c r="H18" s="4">
        <v>1726402.42</v>
      </c>
      <c r="I18" s="4">
        <v>1724337.91</v>
      </c>
      <c r="J18" s="4">
        <v>1720873.99</v>
      </c>
      <c r="K18" s="4">
        <v>1718311.18</v>
      </c>
      <c r="L18" s="4">
        <v>1721663.36</v>
      </c>
      <c r="M18" s="4">
        <v>1719208.6</v>
      </c>
      <c r="N18" s="4">
        <v>2241</v>
      </c>
      <c r="O18" s="4">
        <v>2234</v>
      </c>
      <c r="P18" s="4">
        <v>2237</v>
      </c>
      <c r="Q18" s="4">
        <v>2232</v>
      </c>
      <c r="R18" s="4">
        <v>2233</v>
      </c>
      <c r="S18" s="4">
        <v>2228</v>
      </c>
      <c r="T18" s="4">
        <v>2228</v>
      </c>
      <c r="U18" s="4">
        <v>2220</v>
      </c>
      <c r="V18" s="4">
        <v>2218</v>
      </c>
      <c r="W18" s="4">
        <v>2218</v>
      </c>
      <c r="X18" s="4">
        <v>2213</v>
      </c>
      <c r="Y18" s="4">
        <v>2218</v>
      </c>
      <c r="Z18" s="9">
        <f t="shared" si="0"/>
        <v>700.69</v>
      </c>
      <c r="AA18" s="9">
        <f t="shared" si="1"/>
        <v>699.28</v>
      </c>
      <c r="AB18" s="9">
        <f t="shared" si="2"/>
        <v>700.33</v>
      </c>
      <c r="AC18" s="9">
        <f t="shared" si="3"/>
        <v>774.99</v>
      </c>
      <c r="AD18" s="9">
        <f t="shared" si="4"/>
        <v>774.19</v>
      </c>
      <c r="AE18" s="9">
        <f t="shared" si="5"/>
        <v>774.57</v>
      </c>
      <c r="AF18" s="9">
        <f t="shared" si="6"/>
        <v>774.87</v>
      </c>
      <c r="AG18" s="9">
        <f t="shared" si="7"/>
        <v>776.73</v>
      </c>
      <c r="AH18" s="9">
        <f t="shared" si="12"/>
        <v>775.87</v>
      </c>
      <c r="AI18" s="9">
        <f t="shared" si="13"/>
        <v>774.71</v>
      </c>
      <c r="AJ18" s="9">
        <f t="shared" si="10"/>
        <v>777.98</v>
      </c>
      <c r="AK18" s="9">
        <f t="shared" si="11"/>
        <v>775.12</v>
      </c>
    </row>
    <row r="19" spans="1:37" x14ac:dyDescent="0.35">
      <c r="A19" t="s">
        <v>26</v>
      </c>
      <c r="B19" s="4">
        <v>784343.6</v>
      </c>
      <c r="C19" s="4">
        <v>784670.79</v>
      </c>
      <c r="D19" s="4">
        <v>787302.58</v>
      </c>
      <c r="E19" s="4">
        <v>870333.51</v>
      </c>
      <c r="F19" s="4">
        <v>877128.55</v>
      </c>
      <c r="G19" s="4">
        <v>880774.79</v>
      </c>
      <c r="H19" s="4">
        <v>878153.89</v>
      </c>
      <c r="I19" s="4">
        <v>877262.73</v>
      </c>
      <c r="J19" s="4">
        <v>881334.46</v>
      </c>
      <c r="K19" s="4">
        <v>885802.02</v>
      </c>
      <c r="L19" s="4">
        <v>884018.38</v>
      </c>
      <c r="M19" s="4">
        <v>885379</v>
      </c>
      <c r="N19" s="4">
        <v>1102</v>
      </c>
      <c r="O19" s="4">
        <v>1106</v>
      </c>
      <c r="P19" s="4">
        <v>1111</v>
      </c>
      <c r="Q19" s="4">
        <v>1108</v>
      </c>
      <c r="R19" s="4">
        <v>1115</v>
      </c>
      <c r="S19" s="4">
        <v>1119</v>
      </c>
      <c r="T19" s="4">
        <v>1111</v>
      </c>
      <c r="U19" s="4">
        <v>1111</v>
      </c>
      <c r="V19" s="4">
        <v>1116</v>
      </c>
      <c r="W19" s="4">
        <v>1117</v>
      </c>
      <c r="X19" s="4">
        <v>1121</v>
      </c>
      <c r="Y19" s="4">
        <v>1125</v>
      </c>
      <c r="Z19" s="9">
        <f t="shared" si="0"/>
        <v>711.75</v>
      </c>
      <c r="AA19" s="9">
        <f t="shared" si="1"/>
        <v>709.47</v>
      </c>
      <c r="AB19" s="9">
        <f t="shared" si="2"/>
        <v>708.64</v>
      </c>
      <c r="AC19" s="9">
        <f t="shared" si="3"/>
        <v>785.5</v>
      </c>
      <c r="AD19" s="9">
        <f t="shared" si="4"/>
        <v>786.66</v>
      </c>
      <c r="AE19" s="9">
        <f t="shared" si="5"/>
        <v>787.11</v>
      </c>
      <c r="AF19" s="9">
        <f t="shared" si="6"/>
        <v>790.42</v>
      </c>
      <c r="AG19" s="9">
        <f t="shared" si="7"/>
        <v>789.62</v>
      </c>
      <c r="AH19" s="9">
        <f t="shared" si="12"/>
        <v>789.73</v>
      </c>
      <c r="AI19" s="9">
        <f t="shared" si="13"/>
        <v>793.02</v>
      </c>
      <c r="AJ19" s="9">
        <f t="shared" si="10"/>
        <v>788.6</v>
      </c>
      <c r="AK19" s="9">
        <f t="shared" si="11"/>
        <v>787</v>
      </c>
    </row>
    <row r="20" spans="1:37" x14ac:dyDescent="0.35">
      <c r="A20" t="s">
        <v>27</v>
      </c>
      <c r="B20" s="4">
        <v>1309596.46</v>
      </c>
      <c r="C20" s="4">
        <v>1307146.78</v>
      </c>
      <c r="D20" s="4">
        <v>1313951</v>
      </c>
      <c r="E20" s="4">
        <v>1451101.31</v>
      </c>
      <c r="F20" s="4">
        <v>1459358.99</v>
      </c>
      <c r="G20" s="4">
        <v>1467695.07</v>
      </c>
      <c r="H20" s="4">
        <v>1465115.48</v>
      </c>
      <c r="I20" s="4">
        <v>1462884.69</v>
      </c>
      <c r="J20" s="4">
        <v>1461533.37</v>
      </c>
      <c r="K20" s="4">
        <v>1469519.65</v>
      </c>
      <c r="L20" s="4">
        <v>1470437.37</v>
      </c>
      <c r="M20" s="4">
        <v>1467469.2</v>
      </c>
      <c r="N20" s="4">
        <v>1785</v>
      </c>
      <c r="O20" s="4">
        <v>1790</v>
      </c>
      <c r="P20" s="4">
        <v>1796</v>
      </c>
      <c r="Q20" s="4">
        <v>1794</v>
      </c>
      <c r="R20" s="4">
        <v>1803</v>
      </c>
      <c r="S20" s="4">
        <v>1811</v>
      </c>
      <c r="T20" s="4">
        <v>1807</v>
      </c>
      <c r="U20" s="4">
        <v>1805</v>
      </c>
      <c r="V20" s="4">
        <v>1804</v>
      </c>
      <c r="W20" s="4">
        <v>1805</v>
      </c>
      <c r="X20" s="4">
        <v>1808</v>
      </c>
      <c r="Y20" s="4">
        <v>1807</v>
      </c>
      <c r="Z20" s="9">
        <f t="shared" si="0"/>
        <v>733.67</v>
      </c>
      <c r="AA20" s="9">
        <f t="shared" si="1"/>
        <v>730.25</v>
      </c>
      <c r="AB20" s="9">
        <f t="shared" si="2"/>
        <v>731.6</v>
      </c>
      <c r="AC20" s="9">
        <f t="shared" si="3"/>
        <v>808.86</v>
      </c>
      <c r="AD20" s="9">
        <f t="shared" si="4"/>
        <v>809.41</v>
      </c>
      <c r="AE20" s="9">
        <f t="shared" si="5"/>
        <v>810.43</v>
      </c>
      <c r="AF20" s="9">
        <f t="shared" si="6"/>
        <v>810.8</v>
      </c>
      <c r="AG20" s="9">
        <f t="shared" si="7"/>
        <v>810.46</v>
      </c>
      <c r="AH20" s="9">
        <f t="shared" si="12"/>
        <v>810.16</v>
      </c>
      <c r="AI20" s="9">
        <f t="shared" si="13"/>
        <v>814.14</v>
      </c>
      <c r="AJ20" s="9">
        <f t="shared" si="10"/>
        <v>813.3</v>
      </c>
      <c r="AK20" s="9">
        <f t="shared" si="11"/>
        <v>812.1</v>
      </c>
    </row>
    <row r="21" spans="1:37" x14ac:dyDescent="0.35">
      <c r="A21" t="s">
        <v>28</v>
      </c>
      <c r="B21" s="4">
        <v>851568.54</v>
      </c>
      <c r="C21" s="4">
        <v>848414.67</v>
      </c>
      <c r="D21" s="4">
        <v>850230.21</v>
      </c>
      <c r="E21" s="4">
        <v>938641.72</v>
      </c>
      <c r="F21" s="4">
        <v>935593.42</v>
      </c>
      <c r="G21" s="4">
        <v>937144.14</v>
      </c>
      <c r="H21" s="4">
        <v>938338.86</v>
      </c>
      <c r="I21" s="4">
        <v>939534.13</v>
      </c>
      <c r="J21" s="4">
        <v>936746.91</v>
      </c>
      <c r="K21" s="4">
        <v>936559.66</v>
      </c>
      <c r="L21" s="4">
        <v>935947.73</v>
      </c>
      <c r="M21" s="4">
        <v>934310.31</v>
      </c>
      <c r="N21" s="4">
        <v>1231</v>
      </c>
      <c r="O21" s="4">
        <v>1232</v>
      </c>
      <c r="P21" s="4">
        <v>1232</v>
      </c>
      <c r="Q21" s="4">
        <v>1232</v>
      </c>
      <c r="R21" s="4">
        <v>1228</v>
      </c>
      <c r="S21" s="4">
        <v>1230</v>
      </c>
      <c r="T21" s="4">
        <v>1227</v>
      </c>
      <c r="U21" s="4">
        <v>1231</v>
      </c>
      <c r="V21" s="4">
        <v>1227</v>
      </c>
      <c r="W21" s="4">
        <v>1228</v>
      </c>
      <c r="X21" s="4">
        <v>1229</v>
      </c>
      <c r="Y21" s="4">
        <v>1227</v>
      </c>
      <c r="Z21" s="9">
        <f t="shared" si="0"/>
        <v>691.77</v>
      </c>
      <c r="AA21" s="9">
        <f t="shared" si="1"/>
        <v>688.65</v>
      </c>
      <c r="AB21" s="9">
        <f t="shared" si="2"/>
        <v>690.12</v>
      </c>
      <c r="AC21" s="9">
        <f t="shared" si="3"/>
        <v>761.88</v>
      </c>
      <c r="AD21" s="9">
        <f t="shared" si="4"/>
        <v>761.88</v>
      </c>
      <c r="AE21" s="9">
        <f t="shared" si="5"/>
        <v>761.91</v>
      </c>
      <c r="AF21" s="9">
        <f t="shared" si="6"/>
        <v>764.74</v>
      </c>
      <c r="AG21" s="9">
        <f t="shared" si="7"/>
        <v>763.23</v>
      </c>
      <c r="AH21" s="9">
        <f t="shared" si="12"/>
        <v>763.44</v>
      </c>
      <c r="AI21" s="9">
        <f t="shared" si="13"/>
        <v>762.67</v>
      </c>
      <c r="AJ21" s="9">
        <f t="shared" si="10"/>
        <v>761.55</v>
      </c>
      <c r="AK21" s="9">
        <f t="shared" si="11"/>
        <v>761.46</v>
      </c>
    </row>
    <row r="22" spans="1:37" x14ac:dyDescent="0.35">
      <c r="A22" t="s">
        <v>29</v>
      </c>
      <c r="B22" s="4">
        <v>743780.28</v>
      </c>
      <c r="C22" s="4">
        <v>743998.4</v>
      </c>
      <c r="D22" s="4">
        <v>740688.65</v>
      </c>
      <c r="E22" s="4">
        <v>818305.4</v>
      </c>
      <c r="F22" s="4">
        <v>815655.88</v>
      </c>
      <c r="G22" s="4">
        <v>815326.33</v>
      </c>
      <c r="H22" s="4">
        <v>816216.74</v>
      </c>
      <c r="I22" s="4">
        <v>813368.35</v>
      </c>
      <c r="J22" s="4">
        <v>811965.47</v>
      </c>
      <c r="K22" s="4">
        <v>814652.99</v>
      </c>
      <c r="L22" s="4">
        <v>815453.26</v>
      </c>
      <c r="M22" s="4">
        <v>820165.64</v>
      </c>
      <c r="N22" s="4">
        <v>1060</v>
      </c>
      <c r="O22" s="4">
        <v>1059</v>
      </c>
      <c r="P22" s="4">
        <v>1057</v>
      </c>
      <c r="Q22" s="4">
        <v>1055</v>
      </c>
      <c r="R22" s="4">
        <v>1052</v>
      </c>
      <c r="S22" s="4">
        <v>1051</v>
      </c>
      <c r="T22" s="4">
        <v>1047</v>
      </c>
      <c r="U22" s="4">
        <v>1043</v>
      </c>
      <c r="V22" s="4">
        <v>1044</v>
      </c>
      <c r="W22" s="4">
        <v>1048</v>
      </c>
      <c r="X22" s="4">
        <v>1053</v>
      </c>
      <c r="Y22" s="4">
        <v>1061</v>
      </c>
      <c r="Z22" s="9">
        <f t="shared" si="0"/>
        <v>701.68</v>
      </c>
      <c r="AA22" s="9">
        <f t="shared" si="1"/>
        <v>702.55</v>
      </c>
      <c r="AB22" s="9">
        <f t="shared" si="2"/>
        <v>700.75</v>
      </c>
      <c r="AC22" s="9">
        <f t="shared" si="3"/>
        <v>775.64</v>
      </c>
      <c r="AD22" s="9">
        <f t="shared" si="4"/>
        <v>775.34</v>
      </c>
      <c r="AE22" s="9">
        <f t="shared" si="5"/>
        <v>775.76</v>
      </c>
      <c r="AF22" s="9">
        <f t="shared" si="6"/>
        <v>779.58</v>
      </c>
      <c r="AG22" s="9">
        <f t="shared" si="7"/>
        <v>779.84</v>
      </c>
      <c r="AH22" s="9">
        <f t="shared" si="12"/>
        <v>777.74</v>
      </c>
      <c r="AI22" s="9">
        <f t="shared" si="13"/>
        <v>777.34</v>
      </c>
      <c r="AJ22" s="9">
        <f t="shared" si="10"/>
        <v>774.41</v>
      </c>
      <c r="AK22" s="9">
        <f t="shared" si="11"/>
        <v>773.01</v>
      </c>
    </row>
    <row r="23" spans="1:37" x14ac:dyDescent="0.35">
      <c r="A23" t="s">
        <v>30</v>
      </c>
      <c r="B23" s="4">
        <v>972248.87</v>
      </c>
      <c r="C23" s="4">
        <v>968983.19</v>
      </c>
      <c r="D23" s="4">
        <v>974845.35</v>
      </c>
      <c r="E23" s="4">
        <v>1073677.29</v>
      </c>
      <c r="F23" s="4">
        <v>1075979.58</v>
      </c>
      <c r="G23" s="4">
        <v>1077744.1299999999</v>
      </c>
      <c r="H23" s="4">
        <v>1080956.49</v>
      </c>
      <c r="I23" s="4">
        <v>1082775.93</v>
      </c>
      <c r="J23" s="4">
        <v>1081750.72</v>
      </c>
      <c r="K23" s="4">
        <v>1081039.93</v>
      </c>
      <c r="L23" s="4">
        <v>1085626.01</v>
      </c>
      <c r="M23" s="4">
        <v>1082823.22</v>
      </c>
      <c r="N23" s="4">
        <v>1393</v>
      </c>
      <c r="O23" s="4">
        <v>1391</v>
      </c>
      <c r="P23" s="4">
        <v>1398</v>
      </c>
      <c r="Q23" s="4">
        <v>1392</v>
      </c>
      <c r="R23" s="4">
        <v>1396</v>
      </c>
      <c r="S23" s="4">
        <v>1396</v>
      </c>
      <c r="T23" s="4">
        <v>1393</v>
      </c>
      <c r="U23" s="4">
        <v>1394</v>
      </c>
      <c r="V23" s="4">
        <v>1394</v>
      </c>
      <c r="W23" s="4">
        <v>1395</v>
      </c>
      <c r="X23" s="4">
        <v>1400</v>
      </c>
      <c r="Y23" s="4">
        <v>1396</v>
      </c>
      <c r="Z23" s="9">
        <f t="shared" si="0"/>
        <v>697.95</v>
      </c>
      <c r="AA23" s="9">
        <f t="shared" si="1"/>
        <v>696.61</v>
      </c>
      <c r="AB23" s="9">
        <f t="shared" si="2"/>
        <v>697.31</v>
      </c>
      <c r="AC23" s="9">
        <f t="shared" si="3"/>
        <v>771.32</v>
      </c>
      <c r="AD23" s="9">
        <f t="shared" si="4"/>
        <v>770.76</v>
      </c>
      <c r="AE23" s="9">
        <f t="shared" si="5"/>
        <v>772.02</v>
      </c>
      <c r="AF23" s="9">
        <f t="shared" si="6"/>
        <v>775.99</v>
      </c>
      <c r="AG23" s="9">
        <f t="shared" si="7"/>
        <v>776.74</v>
      </c>
      <c r="AH23" s="9">
        <f t="shared" si="12"/>
        <v>776</v>
      </c>
      <c r="AI23" s="9">
        <f t="shared" si="13"/>
        <v>774.94</v>
      </c>
      <c r="AJ23" s="9">
        <f t="shared" si="10"/>
        <v>775.45</v>
      </c>
      <c r="AK23" s="9">
        <f t="shared" si="11"/>
        <v>775.66</v>
      </c>
    </row>
    <row r="24" spans="1:37" x14ac:dyDescent="0.35">
      <c r="A24" t="s">
        <v>31</v>
      </c>
      <c r="B24" s="4">
        <v>1459846.19</v>
      </c>
      <c r="C24" s="4">
        <v>1467478.9</v>
      </c>
      <c r="D24" s="4">
        <v>1460904.45</v>
      </c>
      <c r="E24" s="4">
        <v>1618836.84</v>
      </c>
      <c r="F24" s="4">
        <v>1623037.42</v>
      </c>
      <c r="G24" s="4">
        <v>1627692.71</v>
      </c>
      <c r="H24" s="4">
        <v>1626477.29</v>
      </c>
      <c r="I24" s="4">
        <v>1620390.13</v>
      </c>
      <c r="J24" s="4">
        <v>1626160.45</v>
      </c>
      <c r="K24" s="4">
        <v>1637937.78</v>
      </c>
      <c r="L24" s="4">
        <v>1622292.92</v>
      </c>
      <c r="M24" s="4">
        <v>1622729.42</v>
      </c>
      <c r="N24" s="4">
        <v>1966</v>
      </c>
      <c r="O24" s="4">
        <v>1975</v>
      </c>
      <c r="P24" s="4">
        <v>1967</v>
      </c>
      <c r="Q24" s="4">
        <v>1968</v>
      </c>
      <c r="R24" s="4">
        <v>1972</v>
      </c>
      <c r="S24" s="4">
        <v>1976</v>
      </c>
      <c r="T24" s="4">
        <v>1970</v>
      </c>
      <c r="U24" s="4">
        <v>1961</v>
      </c>
      <c r="V24" s="4">
        <v>1970</v>
      </c>
      <c r="W24" s="4">
        <v>1974</v>
      </c>
      <c r="X24" s="4">
        <v>1971</v>
      </c>
      <c r="Y24" s="4">
        <v>1970</v>
      </c>
      <c r="Z24" s="9">
        <f t="shared" si="0"/>
        <v>742.55</v>
      </c>
      <c r="AA24" s="9">
        <f t="shared" si="1"/>
        <v>743.03</v>
      </c>
      <c r="AB24" s="9">
        <f t="shared" si="2"/>
        <v>742.71</v>
      </c>
      <c r="AC24" s="9">
        <f t="shared" si="3"/>
        <v>822.58</v>
      </c>
      <c r="AD24" s="9">
        <f t="shared" si="4"/>
        <v>823.04</v>
      </c>
      <c r="AE24" s="9">
        <f t="shared" si="5"/>
        <v>823.73</v>
      </c>
      <c r="AF24" s="9">
        <f t="shared" si="6"/>
        <v>825.62</v>
      </c>
      <c r="AG24" s="9">
        <f t="shared" si="7"/>
        <v>826.31</v>
      </c>
      <c r="AH24" s="9">
        <f t="shared" si="12"/>
        <v>825.46</v>
      </c>
      <c r="AI24" s="9">
        <f t="shared" si="13"/>
        <v>829.76</v>
      </c>
      <c r="AJ24" s="9">
        <f t="shared" si="10"/>
        <v>823.08</v>
      </c>
      <c r="AK24" s="9">
        <f t="shared" si="11"/>
        <v>823.72</v>
      </c>
    </row>
    <row r="25" spans="1:37" x14ac:dyDescent="0.35">
      <c r="A25" t="s">
        <v>32</v>
      </c>
      <c r="B25" s="4">
        <v>105371.51</v>
      </c>
      <c r="C25" s="4">
        <v>105353.19</v>
      </c>
      <c r="D25" s="4">
        <v>106425.29</v>
      </c>
      <c r="E25" s="4">
        <v>116854.89</v>
      </c>
      <c r="F25" s="4">
        <v>116854.89</v>
      </c>
      <c r="G25" s="4">
        <v>117612.77</v>
      </c>
      <c r="H25" s="4">
        <v>117814.51</v>
      </c>
      <c r="I25" s="4">
        <v>117498.89</v>
      </c>
      <c r="J25" s="4">
        <v>117821.27</v>
      </c>
      <c r="K25" s="4">
        <v>119077.09</v>
      </c>
      <c r="L25" s="4">
        <v>119886.29</v>
      </c>
      <c r="M25" s="4">
        <v>119834.27</v>
      </c>
      <c r="N25" s="4">
        <v>158</v>
      </c>
      <c r="O25" s="4">
        <v>157</v>
      </c>
      <c r="P25" s="4">
        <v>159</v>
      </c>
      <c r="Q25" s="4">
        <v>158</v>
      </c>
      <c r="R25" s="4">
        <v>158</v>
      </c>
      <c r="S25" s="4">
        <v>160</v>
      </c>
      <c r="T25" s="4">
        <v>159</v>
      </c>
      <c r="U25" s="4">
        <v>160</v>
      </c>
      <c r="V25" s="4">
        <v>160</v>
      </c>
      <c r="W25" s="4">
        <v>162</v>
      </c>
      <c r="X25" s="4">
        <v>163</v>
      </c>
      <c r="Y25" s="4">
        <v>163</v>
      </c>
      <c r="Z25" s="9">
        <f t="shared" si="0"/>
        <v>666.91</v>
      </c>
      <c r="AA25" s="9">
        <f t="shared" si="1"/>
        <v>671.04</v>
      </c>
      <c r="AB25" s="9">
        <f t="shared" si="2"/>
        <v>669.34</v>
      </c>
      <c r="AC25" s="9">
        <f t="shared" si="3"/>
        <v>739.59</v>
      </c>
      <c r="AD25" s="9">
        <f t="shared" si="4"/>
        <v>739.59</v>
      </c>
      <c r="AE25" s="9">
        <f t="shared" si="5"/>
        <v>735.08</v>
      </c>
      <c r="AF25" s="9">
        <f t="shared" si="6"/>
        <v>740.97</v>
      </c>
      <c r="AG25" s="9">
        <f t="shared" si="7"/>
        <v>734.37</v>
      </c>
      <c r="AH25" s="9">
        <f t="shared" si="12"/>
        <v>736.38</v>
      </c>
      <c r="AI25" s="9">
        <f t="shared" si="13"/>
        <v>735.04</v>
      </c>
      <c r="AJ25" s="9">
        <f t="shared" si="10"/>
        <v>735.5</v>
      </c>
      <c r="AK25" s="9">
        <f t="shared" si="11"/>
        <v>735.18</v>
      </c>
    </row>
    <row r="26" spans="1:37" x14ac:dyDescent="0.35">
      <c r="A26" t="s">
        <v>33</v>
      </c>
      <c r="B26" s="4">
        <v>616618.89</v>
      </c>
      <c r="C26" s="4">
        <v>611192.75</v>
      </c>
      <c r="D26" s="4">
        <v>610451.4</v>
      </c>
      <c r="E26" s="4">
        <v>676896.13</v>
      </c>
      <c r="F26" s="4">
        <v>676480.79</v>
      </c>
      <c r="G26" s="4">
        <v>680211.94</v>
      </c>
      <c r="H26" s="4">
        <v>680209.11</v>
      </c>
      <c r="I26" s="4">
        <v>680728.14</v>
      </c>
      <c r="J26" s="4">
        <v>680654.56</v>
      </c>
      <c r="K26" s="4">
        <v>684166.94</v>
      </c>
      <c r="L26" s="4">
        <v>686109.26</v>
      </c>
      <c r="M26" s="4">
        <v>687135.14</v>
      </c>
      <c r="N26" s="4">
        <v>808</v>
      </c>
      <c r="O26" s="4">
        <v>809</v>
      </c>
      <c r="P26" s="4">
        <v>807</v>
      </c>
      <c r="Q26" s="4">
        <v>809</v>
      </c>
      <c r="R26" s="4">
        <v>809</v>
      </c>
      <c r="S26" s="4">
        <v>814</v>
      </c>
      <c r="T26" s="4">
        <v>811</v>
      </c>
      <c r="U26" s="4">
        <v>811</v>
      </c>
      <c r="V26" s="4">
        <v>813</v>
      </c>
      <c r="W26" s="4">
        <v>819</v>
      </c>
      <c r="X26" s="4">
        <v>821</v>
      </c>
      <c r="Y26" s="4">
        <v>821</v>
      </c>
      <c r="Z26" s="9">
        <f t="shared" si="0"/>
        <v>763.14</v>
      </c>
      <c r="AA26" s="9">
        <f t="shared" si="1"/>
        <v>755.49</v>
      </c>
      <c r="AB26" s="9">
        <f t="shared" si="2"/>
        <v>756.45</v>
      </c>
      <c r="AC26" s="9">
        <f t="shared" si="3"/>
        <v>836.71</v>
      </c>
      <c r="AD26" s="9">
        <f t="shared" si="4"/>
        <v>836.19</v>
      </c>
      <c r="AE26" s="9">
        <f t="shared" si="5"/>
        <v>835.64</v>
      </c>
      <c r="AF26" s="9">
        <f t="shared" si="6"/>
        <v>838.73</v>
      </c>
      <c r="AG26" s="9">
        <f t="shared" si="7"/>
        <v>839.37</v>
      </c>
      <c r="AH26" s="9">
        <f t="shared" si="12"/>
        <v>837.21</v>
      </c>
      <c r="AI26" s="9">
        <f t="shared" si="13"/>
        <v>835.37</v>
      </c>
      <c r="AJ26" s="9">
        <f t="shared" si="10"/>
        <v>835.7</v>
      </c>
      <c r="AK26" s="9">
        <f t="shared" si="11"/>
        <v>836.95</v>
      </c>
    </row>
    <row r="27" spans="1:37" x14ac:dyDescent="0.35">
      <c r="A27" t="s">
        <v>34</v>
      </c>
      <c r="B27" s="4">
        <v>1035437.46</v>
      </c>
      <c r="C27" s="4">
        <v>1031668.87</v>
      </c>
      <c r="D27" s="4">
        <v>1032587.6</v>
      </c>
      <c r="E27" s="4">
        <v>1144248.1000000001</v>
      </c>
      <c r="F27" s="4">
        <v>1145754.75</v>
      </c>
      <c r="G27" s="4">
        <v>1146416.8700000001</v>
      </c>
      <c r="H27" s="4">
        <v>1147020.93</v>
      </c>
      <c r="I27" s="4">
        <v>1143988.08</v>
      </c>
      <c r="J27" s="4">
        <v>1144998.49</v>
      </c>
      <c r="K27" s="4">
        <v>1153006.18</v>
      </c>
      <c r="L27" s="4">
        <v>1149419.7</v>
      </c>
      <c r="M27" s="4">
        <v>1151259.68</v>
      </c>
      <c r="N27" s="4">
        <v>1437</v>
      </c>
      <c r="O27" s="4">
        <v>1440</v>
      </c>
      <c r="P27" s="4">
        <v>1438</v>
      </c>
      <c r="Q27" s="4">
        <v>1441</v>
      </c>
      <c r="R27" s="4">
        <v>1441</v>
      </c>
      <c r="S27" s="4">
        <v>1442</v>
      </c>
      <c r="T27" s="4">
        <v>1438</v>
      </c>
      <c r="U27" s="4">
        <v>1438</v>
      </c>
      <c r="V27" s="4">
        <v>1438</v>
      </c>
      <c r="W27" s="4">
        <v>1443</v>
      </c>
      <c r="X27" s="4">
        <v>1446</v>
      </c>
      <c r="Y27" s="4">
        <v>1443</v>
      </c>
      <c r="Z27" s="9">
        <f t="shared" si="0"/>
        <v>720.55</v>
      </c>
      <c r="AA27" s="9">
        <f t="shared" si="1"/>
        <v>716.44</v>
      </c>
      <c r="AB27" s="9">
        <f t="shared" si="2"/>
        <v>718.07</v>
      </c>
      <c r="AC27" s="9">
        <f t="shared" si="3"/>
        <v>794.07</v>
      </c>
      <c r="AD27" s="9">
        <f t="shared" si="4"/>
        <v>795.11</v>
      </c>
      <c r="AE27" s="9">
        <f t="shared" si="5"/>
        <v>795.02</v>
      </c>
      <c r="AF27" s="9">
        <f t="shared" si="6"/>
        <v>797.65</v>
      </c>
      <c r="AG27" s="9">
        <f t="shared" si="7"/>
        <v>795.54</v>
      </c>
      <c r="AH27" s="9">
        <f t="shared" si="12"/>
        <v>796.24</v>
      </c>
      <c r="AI27" s="9">
        <f t="shared" si="13"/>
        <v>799.03</v>
      </c>
      <c r="AJ27" s="9">
        <f t="shared" si="10"/>
        <v>794.9</v>
      </c>
      <c r="AK27" s="9">
        <f t="shared" si="11"/>
        <v>797.82</v>
      </c>
    </row>
    <row r="28" spans="1:37" x14ac:dyDescent="0.35">
      <c r="A28" t="s">
        <v>35</v>
      </c>
      <c r="B28" s="4">
        <v>7076463.2300000004</v>
      </c>
      <c r="C28" s="4">
        <v>7077165.5899999999</v>
      </c>
      <c r="D28" s="4">
        <v>7078299.7199999997</v>
      </c>
      <c r="E28" s="4">
        <v>7840089.6799999997</v>
      </c>
      <c r="F28" s="4">
        <v>7862060.5499999998</v>
      </c>
      <c r="G28" s="4">
        <v>7865185.25</v>
      </c>
      <c r="H28" s="4">
        <v>7850613.4900000002</v>
      </c>
      <c r="I28" s="4">
        <v>7841443</v>
      </c>
      <c r="J28" s="4">
        <v>7844655.2400000002</v>
      </c>
      <c r="K28" s="4">
        <v>7834221.5599999996</v>
      </c>
      <c r="L28" s="4">
        <v>7826850.6900000004</v>
      </c>
      <c r="M28" s="4">
        <v>7813672.8399999999</v>
      </c>
      <c r="N28" s="4">
        <v>10433</v>
      </c>
      <c r="O28" s="4">
        <v>10446</v>
      </c>
      <c r="P28" s="4">
        <v>10444</v>
      </c>
      <c r="Q28" s="4">
        <v>10463</v>
      </c>
      <c r="R28" s="4">
        <v>10500</v>
      </c>
      <c r="S28" s="4">
        <v>10499</v>
      </c>
      <c r="T28" s="4">
        <v>10463</v>
      </c>
      <c r="U28" s="4">
        <v>10454</v>
      </c>
      <c r="V28" s="4">
        <v>10469</v>
      </c>
      <c r="W28" s="4">
        <v>10463</v>
      </c>
      <c r="X28" s="4">
        <v>10459</v>
      </c>
      <c r="Y28" s="4">
        <v>10443</v>
      </c>
      <c r="Z28" s="9">
        <f t="shared" si="0"/>
        <v>678.28</v>
      </c>
      <c r="AA28" s="9">
        <f t="shared" si="1"/>
        <v>677.5</v>
      </c>
      <c r="AB28" s="9">
        <f t="shared" si="2"/>
        <v>677.74</v>
      </c>
      <c r="AC28" s="9">
        <f t="shared" si="3"/>
        <v>749.32</v>
      </c>
      <c r="AD28" s="9">
        <f t="shared" si="4"/>
        <v>748.77</v>
      </c>
      <c r="AE28" s="9">
        <f t="shared" si="5"/>
        <v>749.14</v>
      </c>
      <c r="AF28" s="9">
        <f t="shared" si="6"/>
        <v>750.32</v>
      </c>
      <c r="AG28" s="9">
        <f t="shared" si="7"/>
        <v>750.09</v>
      </c>
      <c r="AH28" s="9">
        <f t="shared" si="12"/>
        <v>749.32</v>
      </c>
      <c r="AI28" s="9">
        <f t="shared" si="13"/>
        <v>748.75</v>
      </c>
      <c r="AJ28" s="9">
        <f t="shared" si="10"/>
        <v>748.34</v>
      </c>
      <c r="AK28" s="9">
        <f t="shared" si="11"/>
        <v>748.22</v>
      </c>
    </row>
    <row r="29" spans="1:37" x14ac:dyDescent="0.35">
      <c r="A29" t="s">
        <v>36</v>
      </c>
      <c r="B29" s="4">
        <v>1055898.6100000001</v>
      </c>
      <c r="C29" s="4">
        <v>1056249</v>
      </c>
      <c r="D29" s="4">
        <v>1059346.98</v>
      </c>
      <c r="E29" s="4">
        <v>1178148.99</v>
      </c>
      <c r="F29" s="4">
        <v>1177629.69</v>
      </c>
      <c r="G29" s="4">
        <v>1176310.18</v>
      </c>
      <c r="H29" s="4">
        <v>1174898.31</v>
      </c>
      <c r="I29" s="4">
        <v>1176707.8500000001</v>
      </c>
      <c r="J29" s="4">
        <v>1179897.8600000001</v>
      </c>
      <c r="K29" s="4">
        <v>1175813</v>
      </c>
      <c r="L29" s="4">
        <v>1175118.46</v>
      </c>
      <c r="M29" s="4">
        <v>1176929.7</v>
      </c>
      <c r="N29" s="4">
        <v>1464</v>
      </c>
      <c r="O29" s="4">
        <v>1467</v>
      </c>
      <c r="P29" s="4">
        <v>1474</v>
      </c>
      <c r="Q29" s="4">
        <v>1478</v>
      </c>
      <c r="R29" s="4">
        <v>1479</v>
      </c>
      <c r="S29" s="4">
        <v>1477</v>
      </c>
      <c r="T29" s="4">
        <v>1472</v>
      </c>
      <c r="U29" s="4">
        <v>1475</v>
      </c>
      <c r="V29" s="4">
        <v>1471</v>
      </c>
      <c r="W29" s="4">
        <v>1471</v>
      </c>
      <c r="X29" s="4">
        <v>1469</v>
      </c>
      <c r="Y29" s="4">
        <v>1472</v>
      </c>
      <c r="Z29" s="9">
        <f t="shared" si="0"/>
        <v>721.24</v>
      </c>
      <c r="AA29" s="9">
        <f t="shared" si="1"/>
        <v>720.01</v>
      </c>
      <c r="AB29" s="9">
        <f t="shared" si="2"/>
        <v>718.69</v>
      </c>
      <c r="AC29" s="9">
        <f t="shared" si="3"/>
        <v>797.12</v>
      </c>
      <c r="AD29" s="9">
        <f t="shared" si="4"/>
        <v>796.23</v>
      </c>
      <c r="AE29" s="9">
        <f t="shared" si="5"/>
        <v>796.42</v>
      </c>
      <c r="AF29" s="9">
        <f t="shared" si="6"/>
        <v>798.16</v>
      </c>
      <c r="AG29" s="9">
        <f t="shared" si="7"/>
        <v>797.77</v>
      </c>
      <c r="AH29" s="9">
        <f t="shared" si="12"/>
        <v>802.11</v>
      </c>
      <c r="AI29" s="9">
        <f t="shared" si="13"/>
        <v>799.33</v>
      </c>
      <c r="AJ29" s="9">
        <f t="shared" si="10"/>
        <v>799.94</v>
      </c>
      <c r="AK29" s="9">
        <f t="shared" si="11"/>
        <v>799.54</v>
      </c>
    </row>
    <row r="30" spans="1:37" x14ac:dyDescent="0.35">
      <c r="A30" t="s">
        <v>37</v>
      </c>
      <c r="B30" s="4">
        <v>1172605.08</v>
      </c>
      <c r="C30" s="4">
        <v>1174896.5900000001</v>
      </c>
      <c r="D30" s="4">
        <v>1175159.71</v>
      </c>
      <c r="E30" s="4">
        <v>1301961.78</v>
      </c>
      <c r="F30" s="4">
        <v>1303230.96</v>
      </c>
      <c r="G30" s="4">
        <v>1306082.99</v>
      </c>
      <c r="H30" s="4">
        <v>1316849.8600000001</v>
      </c>
      <c r="I30" s="4">
        <v>1304784.04</v>
      </c>
      <c r="J30" s="4">
        <v>1308471</v>
      </c>
      <c r="K30" s="4">
        <v>1307092.07</v>
      </c>
      <c r="L30" s="4">
        <v>1311279.96</v>
      </c>
      <c r="M30" s="4">
        <v>1308494.53</v>
      </c>
      <c r="N30" s="4">
        <v>1597</v>
      </c>
      <c r="O30" s="4">
        <v>1603</v>
      </c>
      <c r="P30" s="4">
        <v>1604</v>
      </c>
      <c r="Q30" s="4">
        <v>1603</v>
      </c>
      <c r="R30" s="4">
        <v>1605</v>
      </c>
      <c r="S30" s="4">
        <v>1610</v>
      </c>
      <c r="T30" s="4">
        <v>1614</v>
      </c>
      <c r="U30" s="4">
        <v>1607</v>
      </c>
      <c r="V30" s="4">
        <v>1611</v>
      </c>
      <c r="W30" s="4">
        <v>1611</v>
      </c>
      <c r="X30" s="4">
        <v>1619</v>
      </c>
      <c r="Y30" s="4">
        <v>1614</v>
      </c>
      <c r="Z30" s="9">
        <f t="shared" si="0"/>
        <v>734.25</v>
      </c>
      <c r="AA30" s="9">
        <f t="shared" si="1"/>
        <v>732.94</v>
      </c>
      <c r="AB30" s="9">
        <f t="shared" si="2"/>
        <v>732.64</v>
      </c>
      <c r="AC30" s="9">
        <f t="shared" si="3"/>
        <v>812.2</v>
      </c>
      <c r="AD30" s="9">
        <f t="shared" si="4"/>
        <v>811.98</v>
      </c>
      <c r="AE30" s="9">
        <f t="shared" si="5"/>
        <v>811.23</v>
      </c>
      <c r="AF30" s="9">
        <f t="shared" si="6"/>
        <v>815.89</v>
      </c>
      <c r="AG30" s="9">
        <f t="shared" si="7"/>
        <v>811.94</v>
      </c>
      <c r="AH30" s="9">
        <f t="shared" si="12"/>
        <v>812.21</v>
      </c>
      <c r="AI30" s="9">
        <f t="shared" si="13"/>
        <v>811.35</v>
      </c>
      <c r="AJ30" s="9">
        <f t="shared" si="10"/>
        <v>809.93</v>
      </c>
      <c r="AK30" s="9">
        <f t="shared" si="11"/>
        <v>810.72</v>
      </c>
    </row>
    <row r="31" spans="1:37" x14ac:dyDescent="0.35">
      <c r="A31" t="s">
        <v>38</v>
      </c>
      <c r="B31" s="4">
        <v>593028.39</v>
      </c>
      <c r="C31" s="4">
        <v>590230.27</v>
      </c>
      <c r="D31" s="4">
        <v>590319.28</v>
      </c>
      <c r="E31" s="4">
        <v>655080.38</v>
      </c>
      <c r="F31" s="4">
        <v>657078.14</v>
      </c>
      <c r="G31" s="4">
        <v>657858.18000000005</v>
      </c>
      <c r="H31" s="4">
        <v>659228.67000000004</v>
      </c>
      <c r="I31" s="4">
        <v>660547.68000000005</v>
      </c>
      <c r="J31" s="4">
        <v>660625.16</v>
      </c>
      <c r="K31" s="4">
        <v>658243.71</v>
      </c>
      <c r="L31" s="4">
        <v>658152.4</v>
      </c>
      <c r="M31" s="4">
        <v>659994.1</v>
      </c>
      <c r="N31" s="4">
        <v>856</v>
      </c>
      <c r="O31" s="4">
        <v>858</v>
      </c>
      <c r="P31" s="4">
        <v>859</v>
      </c>
      <c r="Q31" s="4">
        <v>862</v>
      </c>
      <c r="R31" s="4">
        <v>865</v>
      </c>
      <c r="S31" s="4">
        <v>866</v>
      </c>
      <c r="T31" s="4">
        <v>868</v>
      </c>
      <c r="U31" s="4">
        <v>871</v>
      </c>
      <c r="V31" s="4">
        <v>872</v>
      </c>
      <c r="W31" s="4">
        <v>868</v>
      </c>
      <c r="X31" s="4">
        <v>869</v>
      </c>
      <c r="Y31" s="4">
        <v>871</v>
      </c>
      <c r="Z31" s="9">
        <f t="shared" si="0"/>
        <v>692.79</v>
      </c>
      <c r="AA31" s="9">
        <f t="shared" si="1"/>
        <v>687.91</v>
      </c>
      <c r="AB31" s="9">
        <f t="shared" si="2"/>
        <v>687.22</v>
      </c>
      <c r="AC31" s="9">
        <f t="shared" si="3"/>
        <v>759.95</v>
      </c>
      <c r="AD31" s="9">
        <f t="shared" si="4"/>
        <v>759.63</v>
      </c>
      <c r="AE31" s="9">
        <f t="shared" si="5"/>
        <v>759.65</v>
      </c>
      <c r="AF31" s="9">
        <f t="shared" si="6"/>
        <v>759.48</v>
      </c>
      <c r="AG31" s="9">
        <f t="shared" si="7"/>
        <v>758.38</v>
      </c>
      <c r="AH31" s="9">
        <f t="shared" si="12"/>
        <v>757.6</v>
      </c>
      <c r="AI31" s="9">
        <f t="shared" si="13"/>
        <v>758.35</v>
      </c>
      <c r="AJ31" s="9">
        <f t="shared" si="10"/>
        <v>757.37</v>
      </c>
      <c r="AK31" s="9">
        <f t="shared" si="11"/>
        <v>757.74</v>
      </c>
    </row>
    <row r="32" spans="1:37" x14ac:dyDescent="0.35">
      <c r="A32" t="s">
        <v>39</v>
      </c>
      <c r="B32" s="4">
        <v>529469.19999999995</v>
      </c>
      <c r="C32" s="4">
        <v>530627.35</v>
      </c>
      <c r="D32" s="4">
        <v>533750.04</v>
      </c>
      <c r="E32" s="4">
        <v>589427.91</v>
      </c>
      <c r="F32" s="4">
        <v>589538.24</v>
      </c>
      <c r="G32" s="4">
        <v>590169.13</v>
      </c>
      <c r="H32" s="4">
        <v>593940.68999999994</v>
      </c>
      <c r="I32" s="4">
        <v>591154.11</v>
      </c>
      <c r="J32" s="4">
        <v>589262.38</v>
      </c>
      <c r="K32" s="4">
        <v>589573.81000000006</v>
      </c>
      <c r="L32" s="4">
        <v>585395.74</v>
      </c>
      <c r="M32" s="4">
        <v>588381.79</v>
      </c>
      <c r="N32" s="4">
        <v>717</v>
      </c>
      <c r="O32" s="4">
        <v>721</v>
      </c>
      <c r="P32" s="4">
        <v>724</v>
      </c>
      <c r="Q32" s="4">
        <v>723</v>
      </c>
      <c r="R32" s="4">
        <v>724</v>
      </c>
      <c r="S32" s="4">
        <v>726</v>
      </c>
      <c r="T32" s="4">
        <v>728</v>
      </c>
      <c r="U32" s="4">
        <v>725</v>
      </c>
      <c r="V32" s="4">
        <v>722</v>
      </c>
      <c r="W32" s="4">
        <v>724</v>
      </c>
      <c r="X32" s="4">
        <v>719</v>
      </c>
      <c r="Y32" s="4">
        <v>722</v>
      </c>
      <c r="Z32" s="9">
        <f t="shared" si="0"/>
        <v>738.45</v>
      </c>
      <c r="AA32" s="9">
        <f t="shared" si="1"/>
        <v>735.96</v>
      </c>
      <c r="AB32" s="9">
        <f t="shared" si="2"/>
        <v>737.22</v>
      </c>
      <c r="AC32" s="9">
        <f t="shared" si="3"/>
        <v>815.25</v>
      </c>
      <c r="AD32" s="9">
        <f t="shared" si="4"/>
        <v>814.28</v>
      </c>
      <c r="AE32" s="9">
        <f t="shared" si="5"/>
        <v>812.91</v>
      </c>
      <c r="AF32" s="9">
        <f t="shared" si="6"/>
        <v>815.85</v>
      </c>
      <c r="AG32" s="9">
        <f t="shared" si="7"/>
        <v>815.38</v>
      </c>
      <c r="AH32" s="9">
        <f t="shared" si="12"/>
        <v>816.15</v>
      </c>
      <c r="AI32" s="9">
        <f t="shared" si="13"/>
        <v>814.33</v>
      </c>
      <c r="AJ32" s="9">
        <f t="shared" si="10"/>
        <v>814.18</v>
      </c>
      <c r="AK32" s="9">
        <f t="shared" si="11"/>
        <v>814.93</v>
      </c>
    </row>
    <row r="33" spans="1:37" x14ac:dyDescent="0.35">
      <c r="A33" t="s">
        <v>40</v>
      </c>
      <c r="B33" s="4">
        <v>2216979.58</v>
      </c>
      <c r="C33" s="4">
        <v>2223770.5699999998</v>
      </c>
      <c r="D33" s="4">
        <v>2224445.35</v>
      </c>
      <c r="E33" s="4">
        <v>2462003.0099999998</v>
      </c>
      <c r="F33" s="4">
        <v>2464939.48</v>
      </c>
      <c r="G33" s="4">
        <v>2474647.9900000002</v>
      </c>
      <c r="H33" s="4">
        <v>2494446</v>
      </c>
      <c r="I33" s="4">
        <v>2478875.04</v>
      </c>
      <c r="J33" s="4">
        <v>2473939.6</v>
      </c>
      <c r="K33" s="4">
        <v>2482830.41</v>
      </c>
      <c r="L33" s="4">
        <v>2488881.56</v>
      </c>
      <c r="M33" s="4">
        <v>2487100.1800000002</v>
      </c>
      <c r="N33" s="4">
        <v>3102</v>
      </c>
      <c r="O33" s="4">
        <v>3113</v>
      </c>
      <c r="P33" s="4">
        <v>3117</v>
      </c>
      <c r="Q33" s="4">
        <v>3114</v>
      </c>
      <c r="R33" s="4">
        <v>3118</v>
      </c>
      <c r="S33" s="4">
        <v>3126</v>
      </c>
      <c r="T33" s="4">
        <v>3123</v>
      </c>
      <c r="U33" s="4">
        <v>3121</v>
      </c>
      <c r="V33" s="4">
        <v>3120</v>
      </c>
      <c r="W33" s="4">
        <v>3129</v>
      </c>
      <c r="X33" s="4">
        <v>3126</v>
      </c>
      <c r="Y33" s="4">
        <v>3138</v>
      </c>
      <c r="Z33" s="9">
        <f t="shared" si="0"/>
        <v>714.69</v>
      </c>
      <c r="AA33" s="9">
        <f t="shared" si="1"/>
        <v>714.35</v>
      </c>
      <c r="AB33" s="9">
        <f t="shared" si="2"/>
        <v>713.65</v>
      </c>
      <c r="AC33" s="9">
        <f t="shared" si="3"/>
        <v>790.62</v>
      </c>
      <c r="AD33" s="9">
        <f t="shared" si="4"/>
        <v>790.55</v>
      </c>
      <c r="AE33" s="9">
        <f t="shared" si="5"/>
        <v>791.63</v>
      </c>
      <c r="AF33" s="9">
        <f t="shared" si="6"/>
        <v>798.73</v>
      </c>
      <c r="AG33" s="9">
        <f t="shared" si="7"/>
        <v>794.26</v>
      </c>
      <c r="AH33" s="9">
        <f t="shared" si="12"/>
        <v>792.93</v>
      </c>
      <c r="AI33" s="9">
        <f t="shared" si="13"/>
        <v>793.49</v>
      </c>
      <c r="AJ33" s="9">
        <f t="shared" si="10"/>
        <v>796.19</v>
      </c>
      <c r="AK33" s="9">
        <f t="shared" si="11"/>
        <v>792.57</v>
      </c>
    </row>
    <row r="34" spans="1:37" x14ac:dyDescent="0.35">
      <c r="A34" t="s">
        <v>41</v>
      </c>
      <c r="B34" s="4">
        <v>1338413.43</v>
      </c>
      <c r="C34" s="4">
        <v>1337149.68</v>
      </c>
      <c r="D34" s="4">
        <v>1339418.27</v>
      </c>
      <c r="E34" s="4">
        <v>1481032.22</v>
      </c>
      <c r="F34" s="4">
        <v>1483106.69</v>
      </c>
      <c r="G34" s="4">
        <v>1482641.17</v>
      </c>
      <c r="H34" s="4">
        <v>1483090.14</v>
      </c>
      <c r="I34" s="4">
        <v>1480792.05</v>
      </c>
      <c r="J34" s="4">
        <v>1479644.04</v>
      </c>
      <c r="K34" s="4">
        <v>1479958.78</v>
      </c>
      <c r="L34" s="4">
        <v>1475038.7</v>
      </c>
      <c r="M34" s="4">
        <v>1473714.51</v>
      </c>
      <c r="N34" s="4">
        <v>1899</v>
      </c>
      <c r="O34" s="4">
        <v>1906</v>
      </c>
      <c r="P34" s="4">
        <v>1910</v>
      </c>
      <c r="Q34" s="4">
        <v>1910</v>
      </c>
      <c r="R34" s="4">
        <v>1917</v>
      </c>
      <c r="S34" s="4">
        <v>1915</v>
      </c>
      <c r="T34" s="4">
        <v>1912</v>
      </c>
      <c r="U34" s="4">
        <v>1912</v>
      </c>
      <c r="V34" s="4">
        <v>1910</v>
      </c>
      <c r="W34" s="4">
        <v>1912</v>
      </c>
      <c r="X34" s="4">
        <v>1908</v>
      </c>
      <c r="Y34" s="4">
        <v>1905</v>
      </c>
      <c r="Z34" s="9">
        <f t="shared" si="0"/>
        <v>704.8</v>
      </c>
      <c r="AA34" s="9">
        <f t="shared" si="1"/>
        <v>701.55</v>
      </c>
      <c r="AB34" s="9">
        <f t="shared" si="2"/>
        <v>701.27</v>
      </c>
      <c r="AC34" s="9">
        <f t="shared" si="3"/>
        <v>775.41</v>
      </c>
      <c r="AD34" s="9">
        <f t="shared" si="4"/>
        <v>773.66</v>
      </c>
      <c r="AE34" s="9">
        <f t="shared" si="5"/>
        <v>774.23</v>
      </c>
      <c r="AF34" s="9">
        <f t="shared" si="6"/>
        <v>775.67</v>
      </c>
      <c r="AG34" s="9">
        <f t="shared" si="7"/>
        <v>774.47</v>
      </c>
      <c r="AH34" s="9">
        <f t="shared" si="12"/>
        <v>774.68</v>
      </c>
      <c r="AI34" s="9">
        <f t="shared" si="13"/>
        <v>774.04</v>
      </c>
      <c r="AJ34" s="9">
        <f t="shared" si="10"/>
        <v>773.08</v>
      </c>
      <c r="AK34" s="9">
        <f t="shared" si="11"/>
        <v>773.6</v>
      </c>
    </row>
    <row r="35" spans="1:37" x14ac:dyDescent="0.35">
      <c r="A35" t="s">
        <v>42</v>
      </c>
      <c r="B35" s="4">
        <v>1038515.11</v>
      </c>
      <c r="C35" s="4">
        <v>1037611.96</v>
      </c>
      <c r="D35" s="4">
        <v>1038000.1</v>
      </c>
      <c r="E35" s="4">
        <v>1146530.83</v>
      </c>
      <c r="F35" s="4">
        <v>1149140.26</v>
      </c>
      <c r="G35" s="4">
        <v>1145791.8500000001</v>
      </c>
      <c r="H35" s="4">
        <v>1154091.31</v>
      </c>
      <c r="I35" s="4">
        <v>1155939.1200000001</v>
      </c>
      <c r="J35" s="4">
        <v>1154370.18</v>
      </c>
      <c r="K35" s="4">
        <v>1157786.75</v>
      </c>
      <c r="L35" s="4">
        <v>1147914.83</v>
      </c>
      <c r="M35" s="4">
        <v>1145091.3799999999</v>
      </c>
      <c r="N35" s="4">
        <v>1494</v>
      </c>
      <c r="O35" s="4">
        <v>1496</v>
      </c>
      <c r="P35" s="4">
        <v>1498</v>
      </c>
      <c r="Q35" s="4">
        <v>1498</v>
      </c>
      <c r="R35" s="4">
        <v>1498</v>
      </c>
      <c r="S35" s="4">
        <v>1495</v>
      </c>
      <c r="T35" s="4">
        <v>1496</v>
      </c>
      <c r="U35" s="4">
        <v>1501</v>
      </c>
      <c r="V35" s="4">
        <v>1505</v>
      </c>
      <c r="W35" s="4">
        <v>1500</v>
      </c>
      <c r="X35" s="4">
        <v>1499</v>
      </c>
      <c r="Y35" s="4">
        <v>1493</v>
      </c>
      <c r="Z35" s="9">
        <f t="shared" si="0"/>
        <v>695.12</v>
      </c>
      <c r="AA35" s="9">
        <f t="shared" si="1"/>
        <v>693.59</v>
      </c>
      <c r="AB35" s="9">
        <f t="shared" si="2"/>
        <v>692.92</v>
      </c>
      <c r="AC35" s="9">
        <f t="shared" si="3"/>
        <v>765.37</v>
      </c>
      <c r="AD35" s="9">
        <f t="shared" si="4"/>
        <v>767.12</v>
      </c>
      <c r="AE35" s="9">
        <f t="shared" si="5"/>
        <v>766.42</v>
      </c>
      <c r="AF35" s="9">
        <f t="shared" si="6"/>
        <v>771.45</v>
      </c>
      <c r="AG35" s="9">
        <f t="shared" si="7"/>
        <v>770.11</v>
      </c>
      <c r="AH35" s="9">
        <f t="shared" si="12"/>
        <v>767.02</v>
      </c>
      <c r="AI35" s="9">
        <f t="shared" si="13"/>
        <v>771.86</v>
      </c>
      <c r="AJ35" s="9">
        <f t="shared" si="10"/>
        <v>765.79</v>
      </c>
      <c r="AK35" s="9">
        <f t="shared" si="11"/>
        <v>766.97</v>
      </c>
    </row>
    <row r="36" spans="1:37" x14ac:dyDescent="0.35">
      <c r="A36" t="s">
        <v>43</v>
      </c>
      <c r="B36" s="4">
        <v>1915813.6</v>
      </c>
      <c r="C36" s="4">
        <v>1909101.11</v>
      </c>
      <c r="D36" s="4">
        <v>1911460.21</v>
      </c>
      <c r="E36" s="4">
        <v>2118054.11</v>
      </c>
      <c r="F36" s="4">
        <v>2117121.9500000002</v>
      </c>
      <c r="G36" s="4">
        <v>2121379.3199999998</v>
      </c>
      <c r="H36" s="4">
        <v>2110243.06</v>
      </c>
      <c r="I36" s="4">
        <v>2106905.38</v>
      </c>
      <c r="J36" s="4">
        <v>2105142.9500000002</v>
      </c>
      <c r="K36" s="4">
        <v>2103485.88</v>
      </c>
      <c r="L36" s="4">
        <v>2088713.21</v>
      </c>
      <c r="M36" s="4">
        <v>2090774.4</v>
      </c>
      <c r="N36" s="4">
        <v>2779</v>
      </c>
      <c r="O36" s="4">
        <v>2772</v>
      </c>
      <c r="P36" s="4">
        <v>2776</v>
      </c>
      <c r="Q36" s="4">
        <v>2778</v>
      </c>
      <c r="R36" s="4">
        <v>2782</v>
      </c>
      <c r="S36" s="4">
        <v>2785</v>
      </c>
      <c r="T36" s="4">
        <v>2767</v>
      </c>
      <c r="U36" s="4">
        <v>2763</v>
      </c>
      <c r="V36" s="4">
        <v>2758</v>
      </c>
      <c r="W36" s="4">
        <v>2752</v>
      </c>
      <c r="X36" s="4">
        <v>2741</v>
      </c>
      <c r="Y36" s="4">
        <v>2746</v>
      </c>
      <c r="Z36" s="9">
        <f t="shared" si="0"/>
        <v>689.39</v>
      </c>
      <c r="AA36" s="9">
        <f t="shared" si="1"/>
        <v>688.71</v>
      </c>
      <c r="AB36" s="9">
        <f t="shared" si="2"/>
        <v>688.57</v>
      </c>
      <c r="AC36" s="9">
        <f t="shared" si="3"/>
        <v>762.44</v>
      </c>
      <c r="AD36" s="9">
        <f t="shared" si="4"/>
        <v>761.01</v>
      </c>
      <c r="AE36" s="9">
        <f t="shared" si="5"/>
        <v>761.72</v>
      </c>
      <c r="AF36" s="9">
        <f t="shared" si="6"/>
        <v>762.65</v>
      </c>
      <c r="AG36" s="9">
        <f t="shared" si="7"/>
        <v>762.54</v>
      </c>
      <c r="AH36" s="9">
        <f t="shared" si="12"/>
        <v>763.29</v>
      </c>
      <c r="AI36" s="9">
        <f t="shared" si="13"/>
        <v>764.35</v>
      </c>
      <c r="AJ36" s="9">
        <f t="shared" si="10"/>
        <v>762.03</v>
      </c>
      <c r="AK36" s="9">
        <f t="shared" si="11"/>
        <v>761.39</v>
      </c>
    </row>
    <row r="37" spans="1:37" x14ac:dyDescent="0.35">
      <c r="A37" t="s">
        <v>44</v>
      </c>
      <c r="B37" s="4">
        <v>2794895.75</v>
      </c>
      <c r="C37" s="4">
        <v>2800609.22</v>
      </c>
      <c r="D37" s="4">
        <v>2808867.54</v>
      </c>
      <c r="E37" s="4">
        <v>3112213.27</v>
      </c>
      <c r="F37" s="4">
        <v>3115917.81</v>
      </c>
      <c r="G37" s="4">
        <v>3130594.51</v>
      </c>
      <c r="H37" s="4">
        <v>3128391.23</v>
      </c>
      <c r="I37" s="4">
        <v>3126420.8</v>
      </c>
      <c r="J37" s="4">
        <v>3122499.97</v>
      </c>
      <c r="K37" s="4">
        <v>3121754.31</v>
      </c>
      <c r="L37" s="4">
        <v>3124883.97</v>
      </c>
      <c r="M37" s="4">
        <v>3142881.24</v>
      </c>
      <c r="N37" s="4">
        <v>4113</v>
      </c>
      <c r="O37" s="4">
        <v>4121</v>
      </c>
      <c r="P37" s="4">
        <v>4136</v>
      </c>
      <c r="Q37" s="4">
        <v>4140</v>
      </c>
      <c r="R37" s="4">
        <v>4150</v>
      </c>
      <c r="S37" s="4">
        <v>4166</v>
      </c>
      <c r="T37" s="4">
        <v>4155</v>
      </c>
      <c r="U37" s="4">
        <v>4154</v>
      </c>
      <c r="V37" s="4">
        <v>4153</v>
      </c>
      <c r="W37" s="4">
        <v>4161</v>
      </c>
      <c r="X37" s="4">
        <v>4170</v>
      </c>
      <c r="Y37" s="4">
        <v>4190</v>
      </c>
      <c r="Z37" s="9">
        <f t="shared" ref="Z37:Z68" si="14">ROUND(B37/N37,2)</f>
        <v>679.53</v>
      </c>
      <c r="AA37" s="9">
        <f t="shared" ref="AA37:AA68" si="15">ROUND(C37/O37,2)</f>
        <v>679.59</v>
      </c>
      <c r="AB37" s="9">
        <f t="shared" ref="AB37:AB68" si="16">ROUND(D37/P37,2)</f>
        <v>679.13</v>
      </c>
      <c r="AC37" s="9">
        <f t="shared" ref="AC37:AC68" si="17">ROUND(E37/Q37,2)</f>
        <v>751.74</v>
      </c>
      <c r="AD37" s="9">
        <f t="shared" ref="AD37:AD68" si="18">ROUND(F37/R37,2)</f>
        <v>750.82</v>
      </c>
      <c r="AE37" s="9">
        <f t="shared" ref="AE37:AE68" si="19">ROUND(G37/S37,2)</f>
        <v>751.46</v>
      </c>
      <c r="AF37" s="9">
        <f t="shared" ref="AF37:AF68" si="20">ROUND(H37/T37,2)</f>
        <v>752.92</v>
      </c>
      <c r="AG37" s="9">
        <f t="shared" ref="AG37:AG85" si="21">ROUND(I37/U37,2)</f>
        <v>752.63</v>
      </c>
      <c r="AH37" s="9">
        <f t="shared" si="12"/>
        <v>751.87</v>
      </c>
      <c r="AI37" s="9">
        <f t="shared" si="13"/>
        <v>750.24</v>
      </c>
      <c r="AJ37" s="9">
        <f t="shared" si="10"/>
        <v>749.37</v>
      </c>
      <c r="AK37" s="9">
        <f t="shared" si="11"/>
        <v>750.09</v>
      </c>
    </row>
    <row r="38" spans="1:37" x14ac:dyDescent="0.35">
      <c r="A38" t="s">
        <v>45</v>
      </c>
      <c r="B38" s="4">
        <v>403881.6</v>
      </c>
      <c r="C38" s="4">
        <v>400151.84</v>
      </c>
      <c r="D38" s="4">
        <v>403522.5</v>
      </c>
      <c r="E38" s="4">
        <v>446183.11</v>
      </c>
      <c r="F38" s="4">
        <v>446628.82</v>
      </c>
      <c r="G38" s="4">
        <v>445158.31</v>
      </c>
      <c r="H38" s="4">
        <v>445675.42</v>
      </c>
      <c r="I38" s="4">
        <v>445100.77</v>
      </c>
      <c r="J38" s="4">
        <v>445380.43</v>
      </c>
      <c r="K38" s="4">
        <v>444023.84</v>
      </c>
      <c r="L38" s="4">
        <v>443574.41</v>
      </c>
      <c r="M38" s="4">
        <v>445633.04</v>
      </c>
      <c r="N38" s="4">
        <v>561</v>
      </c>
      <c r="O38" s="4">
        <v>557</v>
      </c>
      <c r="P38" s="4">
        <v>559</v>
      </c>
      <c r="Q38" s="4">
        <v>561</v>
      </c>
      <c r="R38" s="4">
        <v>561</v>
      </c>
      <c r="S38" s="4">
        <v>560</v>
      </c>
      <c r="T38" s="4">
        <v>560</v>
      </c>
      <c r="U38" s="4">
        <v>560</v>
      </c>
      <c r="V38" s="4">
        <v>561</v>
      </c>
      <c r="W38" s="4">
        <v>559</v>
      </c>
      <c r="X38" s="4">
        <v>557</v>
      </c>
      <c r="Y38" s="4">
        <v>559</v>
      </c>
      <c r="Z38" s="9">
        <f t="shared" si="14"/>
        <v>719.93</v>
      </c>
      <c r="AA38" s="9">
        <f t="shared" si="15"/>
        <v>718.41</v>
      </c>
      <c r="AB38" s="9">
        <f t="shared" si="16"/>
        <v>721.86</v>
      </c>
      <c r="AC38" s="9">
        <f t="shared" si="17"/>
        <v>795.34</v>
      </c>
      <c r="AD38" s="9">
        <f t="shared" si="18"/>
        <v>796.13</v>
      </c>
      <c r="AE38" s="9">
        <f t="shared" si="19"/>
        <v>794.93</v>
      </c>
      <c r="AF38" s="9">
        <f t="shared" si="20"/>
        <v>795.85</v>
      </c>
      <c r="AG38" s="9">
        <f t="shared" si="21"/>
        <v>794.82</v>
      </c>
      <c r="AH38" s="9">
        <f t="shared" si="12"/>
        <v>793.9</v>
      </c>
      <c r="AI38" s="9">
        <f t="shared" si="13"/>
        <v>794.32</v>
      </c>
      <c r="AJ38" s="9">
        <f t="shared" si="10"/>
        <v>796.36</v>
      </c>
      <c r="AK38" s="9">
        <f t="shared" si="11"/>
        <v>797.2</v>
      </c>
    </row>
    <row r="39" spans="1:37" x14ac:dyDescent="0.35">
      <c r="A39" t="s">
        <v>46</v>
      </c>
      <c r="B39" s="4">
        <v>1515739.04</v>
      </c>
      <c r="C39" s="4">
        <v>1509685.13</v>
      </c>
      <c r="D39" s="4">
        <v>1509782.35</v>
      </c>
      <c r="E39" s="4">
        <v>1669362.98</v>
      </c>
      <c r="F39" s="4">
        <v>1676342.14</v>
      </c>
      <c r="G39" s="4">
        <v>1676670.35</v>
      </c>
      <c r="H39" s="4">
        <v>1675308.75</v>
      </c>
      <c r="I39" s="4">
        <v>1673081.45</v>
      </c>
      <c r="J39" s="4">
        <v>1671325.27</v>
      </c>
      <c r="K39" s="4">
        <v>1669757.5</v>
      </c>
      <c r="L39" s="4">
        <v>1670329.28</v>
      </c>
      <c r="M39" s="4">
        <v>1669340.09</v>
      </c>
      <c r="N39" s="4">
        <v>2179</v>
      </c>
      <c r="O39" s="4">
        <v>2178</v>
      </c>
      <c r="P39" s="4">
        <v>2185</v>
      </c>
      <c r="Q39" s="4">
        <v>2183</v>
      </c>
      <c r="R39" s="4">
        <v>2193</v>
      </c>
      <c r="S39" s="4">
        <v>2197</v>
      </c>
      <c r="T39" s="4">
        <v>2192</v>
      </c>
      <c r="U39" s="4">
        <v>2186</v>
      </c>
      <c r="V39" s="4">
        <v>2188</v>
      </c>
      <c r="W39" s="4">
        <v>2187</v>
      </c>
      <c r="X39" s="4">
        <v>2194</v>
      </c>
      <c r="Y39" s="4">
        <v>2190</v>
      </c>
      <c r="Z39" s="9">
        <f t="shared" si="14"/>
        <v>695.61</v>
      </c>
      <c r="AA39" s="9">
        <f t="shared" si="15"/>
        <v>693.15</v>
      </c>
      <c r="AB39" s="9">
        <f t="shared" si="16"/>
        <v>690.98</v>
      </c>
      <c r="AC39" s="9">
        <f t="shared" si="17"/>
        <v>764.71</v>
      </c>
      <c r="AD39" s="9">
        <f t="shared" si="18"/>
        <v>764.41</v>
      </c>
      <c r="AE39" s="9">
        <f t="shared" si="19"/>
        <v>763.16</v>
      </c>
      <c r="AF39" s="9">
        <f t="shared" si="20"/>
        <v>764.28</v>
      </c>
      <c r="AG39" s="9">
        <f t="shared" si="21"/>
        <v>765.36</v>
      </c>
      <c r="AH39" s="9">
        <f t="shared" si="12"/>
        <v>763.86</v>
      </c>
      <c r="AI39" s="9">
        <f t="shared" si="13"/>
        <v>763.49</v>
      </c>
      <c r="AJ39" s="9">
        <f t="shared" si="10"/>
        <v>761.32</v>
      </c>
      <c r="AK39" s="9">
        <f t="shared" si="11"/>
        <v>762.26</v>
      </c>
    </row>
    <row r="40" spans="1:37" x14ac:dyDescent="0.35">
      <c r="A40" t="s">
        <v>47</v>
      </c>
      <c r="B40" s="4">
        <v>1055389.21</v>
      </c>
      <c r="C40" s="4">
        <v>1051148.3400000001</v>
      </c>
      <c r="D40" s="4">
        <v>1049281.58</v>
      </c>
      <c r="E40" s="4">
        <v>1159238.26</v>
      </c>
      <c r="F40" s="4">
        <v>1161605.9099999999</v>
      </c>
      <c r="G40" s="4">
        <v>1159410.3400000001</v>
      </c>
      <c r="H40" s="4">
        <v>1156154.1100000001</v>
      </c>
      <c r="I40" s="4">
        <v>1157151.17</v>
      </c>
      <c r="J40" s="4">
        <v>1150361.6399999999</v>
      </c>
      <c r="K40" s="4">
        <v>1148260.6399999999</v>
      </c>
      <c r="L40" s="4">
        <v>1144694.56</v>
      </c>
      <c r="M40" s="4">
        <v>1145471.99</v>
      </c>
      <c r="N40" s="4">
        <v>1580</v>
      </c>
      <c r="O40" s="4">
        <v>1576</v>
      </c>
      <c r="P40" s="4">
        <v>1574</v>
      </c>
      <c r="Q40" s="4">
        <v>1570</v>
      </c>
      <c r="R40" s="4">
        <v>1574</v>
      </c>
      <c r="S40" s="4">
        <v>1571</v>
      </c>
      <c r="T40" s="4">
        <v>1565</v>
      </c>
      <c r="U40" s="4">
        <v>1562</v>
      </c>
      <c r="V40" s="4">
        <v>1556</v>
      </c>
      <c r="W40" s="4">
        <v>1555</v>
      </c>
      <c r="X40" s="4">
        <v>1551</v>
      </c>
      <c r="Y40" s="4">
        <v>1551</v>
      </c>
      <c r="Z40" s="9">
        <f t="shared" si="14"/>
        <v>667.97</v>
      </c>
      <c r="AA40" s="9">
        <f t="shared" si="15"/>
        <v>666.97</v>
      </c>
      <c r="AB40" s="9">
        <f t="shared" si="16"/>
        <v>666.63</v>
      </c>
      <c r="AC40" s="9">
        <f t="shared" si="17"/>
        <v>738.37</v>
      </c>
      <c r="AD40" s="9">
        <f t="shared" si="18"/>
        <v>738</v>
      </c>
      <c r="AE40" s="9">
        <f t="shared" si="19"/>
        <v>738.01</v>
      </c>
      <c r="AF40" s="9">
        <f t="shared" si="20"/>
        <v>738.76</v>
      </c>
      <c r="AG40" s="9">
        <f t="shared" si="21"/>
        <v>740.81</v>
      </c>
      <c r="AH40" s="9">
        <f t="shared" si="12"/>
        <v>739.31</v>
      </c>
      <c r="AI40" s="9">
        <f t="shared" si="13"/>
        <v>738.43</v>
      </c>
      <c r="AJ40" s="9">
        <f t="shared" si="10"/>
        <v>738.04</v>
      </c>
      <c r="AK40" s="9">
        <f t="shared" si="11"/>
        <v>738.54</v>
      </c>
    </row>
    <row r="41" spans="1:37" x14ac:dyDescent="0.35">
      <c r="A41" t="s">
        <v>48</v>
      </c>
      <c r="B41" s="4">
        <v>1362931.08</v>
      </c>
      <c r="C41" s="4">
        <v>1363626.61</v>
      </c>
      <c r="D41" s="4">
        <v>1364947.65</v>
      </c>
      <c r="E41" s="4">
        <v>1510173.1</v>
      </c>
      <c r="F41" s="4">
        <v>1515898.36</v>
      </c>
      <c r="G41" s="4">
        <v>1516591.67</v>
      </c>
      <c r="H41" s="4">
        <v>1516719.25</v>
      </c>
      <c r="I41" s="4">
        <v>1513774.98</v>
      </c>
      <c r="J41" s="4">
        <v>1511876.59</v>
      </c>
      <c r="K41" s="4">
        <v>1507074.91</v>
      </c>
      <c r="L41" s="4">
        <v>1509075.35</v>
      </c>
      <c r="M41" s="4">
        <v>1502616.51</v>
      </c>
      <c r="N41" s="4">
        <v>1950</v>
      </c>
      <c r="O41" s="4">
        <v>1953</v>
      </c>
      <c r="P41" s="4">
        <v>1952</v>
      </c>
      <c r="Q41" s="4">
        <v>1950</v>
      </c>
      <c r="R41" s="4">
        <v>1956</v>
      </c>
      <c r="S41" s="4">
        <v>1957</v>
      </c>
      <c r="T41" s="4">
        <v>1954</v>
      </c>
      <c r="U41" s="4">
        <v>1954</v>
      </c>
      <c r="V41" s="4">
        <v>1950</v>
      </c>
      <c r="W41" s="4">
        <v>1949</v>
      </c>
      <c r="X41" s="4">
        <v>1948</v>
      </c>
      <c r="Y41" s="4">
        <v>1942</v>
      </c>
      <c r="Z41" s="9">
        <f t="shared" si="14"/>
        <v>698.94</v>
      </c>
      <c r="AA41" s="9">
        <f t="shared" si="15"/>
        <v>698.22</v>
      </c>
      <c r="AB41" s="9">
        <f t="shared" si="16"/>
        <v>699.26</v>
      </c>
      <c r="AC41" s="9">
        <f t="shared" si="17"/>
        <v>774.45</v>
      </c>
      <c r="AD41" s="9">
        <f t="shared" si="18"/>
        <v>775</v>
      </c>
      <c r="AE41" s="9">
        <f t="shared" si="19"/>
        <v>774.96</v>
      </c>
      <c r="AF41" s="9">
        <f t="shared" si="20"/>
        <v>776.21</v>
      </c>
      <c r="AG41" s="9">
        <f t="shared" si="21"/>
        <v>774.71</v>
      </c>
      <c r="AH41" s="9">
        <f t="shared" si="12"/>
        <v>775.32</v>
      </c>
      <c r="AI41" s="9">
        <f t="shared" si="13"/>
        <v>773.26</v>
      </c>
      <c r="AJ41" s="9">
        <f t="shared" si="10"/>
        <v>774.68</v>
      </c>
      <c r="AK41" s="9">
        <f t="shared" si="11"/>
        <v>773.75</v>
      </c>
    </row>
    <row r="42" spans="1:37" x14ac:dyDescent="0.35">
      <c r="A42" t="s">
        <v>49</v>
      </c>
      <c r="B42" s="4">
        <v>10721686.59</v>
      </c>
      <c r="C42" s="4">
        <v>10732559.98</v>
      </c>
      <c r="D42" s="4">
        <v>10726949.1</v>
      </c>
      <c r="E42" s="4">
        <v>11869270.619999999</v>
      </c>
      <c r="F42" s="4">
        <v>11882436.369999999</v>
      </c>
      <c r="G42" s="4">
        <v>11880670.35</v>
      </c>
      <c r="H42" s="4">
        <v>11883248.710000001</v>
      </c>
      <c r="I42" s="4">
        <v>11877065.949999999</v>
      </c>
      <c r="J42" s="4">
        <v>11869191.720000001</v>
      </c>
      <c r="K42" s="4">
        <v>11859317.41</v>
      </c>
      <c r="L42" s="4">
        <v>11863851.92</v>
      </c>
      <c r="M42" s="4">
        <v>11889742.15</v>
      </c>
      <c r="N42" s="4">
        <v>16350</v>
      </c>
      <c r="O42" s="4">
        <v>16370</v>
      </c>
      <c r="P42" s="4">
        <v>16373</v>
      </c>
      <c r="Q42" s="4">
        <v>16384</v>
      </c>
      <c r="R42" s="4">
        <v>16417</v>
      </c>
      <c r="S42" s="4">
        <v>16420</v>
      </c>
      <c r="T42" s="4">
        <v>16383</v>
      </c>
      <c r="U42" s="4">
        <v>16377</v>
      </c>
      <c r="V42" s="4">
        <v>16386</v>
      </c>
      <c r="W42" s="4">
        <v>16406</v>
      </c>
      <c r="X42" s="4">
        <v>16421</v>
      </c>
      <c r="Y42" s="4">
        <v>16453</v>
      </c>
      <c r="Z42" s="9">
        <f t="shared" si="14"/>
        <v>655.76</v>
      </c>
      <c r="AA42" s="9">
        <f t="shared" si="15"/>
        <v>655.62</v>
      </c>
      <c r="AB42" s="9">
        <f t="shared" si="16"/>
        <v>655.16</v>
      </c>
      <c r="AC42" s="9">
        <f t="shared" si="17"/>
        <v>724.44</v>
      </c>
      <c r="AD42" s="9">
        <f t="shared" si="18"/>
        <v>723.79</v>
      </c>
      <c r="AE42" s="9">
        <f t="shared" si="19"/>
        <v>723.55</v>
      </c>
      <c r="AF42" s="9">
        <f t="shared" si="20"/>
        <v>725.34</v>
      </c>
      <c r="AG42" s="9">
        <f t="shared" si="21"/>
        <v>725.23</v>
      </c>
      <c r="AH42" s="9">
        <f t="shared" si="12"/>
        <v>724.35</v>
      </c>
      <c r="AI42" s="9">
        <f t="shared" si="13"/>
        <v>722.86</v>
      </c>
      <c r="AJ42" s="9">
        <f t="shared" si="10"/>
        <v>722.48</v>
      </c>
      <c r="AK42" s="9">
        <f t="shared" si="11"/>
        <v>722.65</v>
      </c>
    </row>
    <row r="43" spans="1:37" x14ac:dyDescent="0.35">
      <c r="A43" t="s">
        <v>50</v>
      </c>
      <c r="B43" s="4">
        <v>1003030.99</v>
      </c>
      <c r="C43" s="4">
        <v>1007719.33</v>
      </c>
      <c r="D43" s="4">
        <v>1005937.65</v>
      </c>
      <c r="E43" s="4">
        <v>1118831.92</v>
      </c>
      <c r="F43" s="4">
        <v>1121309.07</v>
      </c>
      <c r="G43" s="4">
        <v>1121059.75</v>
      </c>
      <c r="H43" s="4">
        <v>1119552.77</v>
      </c>
      <c r="I43" s="4">
        <v>1120102.98</v>
      </c>
      <c r="J43" s="4">
        <v>1121594.03</v>
      </c>
      <c r="K43" s="4">
        <v>1120023.6399999999</v>
      </c>
      <c r="L43" s="4">
        <v>1120434.28</v>
      </c>
      <c r="M43" s="4">
        <v>1120214.55</v>
      </c>
      <c r="N43" s="4">
        <v>1453</v>
      </c>
      <c r="O43" s="4">
        <v>1460</v>
      </c>
      <c r="P43" s="4">
        <v>1460</v>
      </c>
      <c r="Q43" s="4">
        <v>1466</v>
      </c>
      <c r="R43" s="4">
        <v>1467</v>
      </c>
      <c r="S43" s="4">
        <v>1470</v>
      </c>
      <c r="T43" s="4">
        <v>1468</v>
      </c>
      <c r="U43" s="4">
        <v>1471</v>
      </c>
      <c r="V43" s="4">
        <v>1469</v>
      </c>
      <c r="W43" s="4">
        <v>1473</v>
      </c>
      <c r="X43" s="4">
        <v>1473</v>
      </c>
      <c r="Y43" s="4">
        <v>1472</v>
      </c>
      <c r="Z43" s="9">
        <f t="shared" si="14"/>
        <v>690.32</v>
      </c>
      <c r="AA43" s="9">
        <f t="shared" si="15"/>
        <v>690.22</v>
      </c>
      <c r="AB43" s="9">
        <f t="shared" si="16"/>
        <v>689</v>
      </c>
      <c r="AC43" s="9">
        <f t="shared" si="17"/>
        <v>763.19</v>
      </c>
      <c r="AD43" s="9">
        <f t="shared" si="18"/>
        <v>764.36</v>
      </c>
      <c r="AE43" s="9">
        <f t="shared" si="19"/>
        <v>762.63</v>
      </c>
      <c r="AF43" s="9">
        <f t="shared" si="20"/>
        <v>762.64</v>
      </c>
      <c r="AG43" s="9">
        <f t="shared" si="21"/>
        <v>761.46</v>
      </c>
      <c r="AH43" s="9">
        <f t="shared" si="12"/>
        <v>763.51</v>
      </c>
      <c r="AI43" s="9">
        <f t="shared" si="13"/>
        <v>760.37</v>
      </c>
      <c r="AJ43" s="9">
        <f t="shared" si="10"/>
        <v>760.65</v>
      </c>
      <c r="AK43" s="9">
        <f t="shared" si="11"/>
        <v>761.02</v>
      </c>
    </row>
    <row r="44" spans="1:37" x14ac:dyDescent="0.35">
      <c r="A44" t="s">
        <v>51</v>
      </c>
      <c r="B44" s="4">
        <v>621651.56000000006</v>
      </c>
      <c r="C44" s="4">
        <v>633470.32999999996</v>
      </c>
      <c r="D44" s="4">
        <v>629059</v>
      </c>
      <c r="E44" s="4">
        <v>693571.82</v>
      </c>
      <c r="F44" s="4">
        <v>693906.29</v>
      </c>
      <c r="G44" s="4">
        <v>694067.18</v>
      </c>
      <c r="H44" s="4">
        <v>689677.28</v>
      </c>
      <c r="I44" s="4">
        <v>688758.95</v>
      </c>
      <c r="J44" s="4">
        <v>687823.14</v>
      </c>
      <c r="K44" s="4">
        <v>688749.96</v>
      </c>
      <c r="L44" s="4">
        <v>688640.14</v>
      </c>
      <c r="M44" s="4">
        <v>691104.94</v>
      </c>
      <c r="N44" s="4">
        <v>855</v>
      </c>
      <c r="O44" s="4">
        <v>864</v>
      </c>
      <c r="P44" s="4">
        <v>867</v>
      </c>
      <c r="Q44" s="4">
        <v>863</v>
      </c>
      <c r="R44" s="4">
        <v>863</v>
      </c>
      <c r="S44" s="4">
        <v>863</v>
      </c>
      <c r="T44" s="4">
        <v>856</v>
      </c>
      <c r="U44" s="4">
        <v>855</v>
      </c>
      <c r="V44" s="4">
        <v>853</v>
      </c>
      <c r="W44" s="4">
        <v>857</v>
      </c>
      <c r="X44" s="4">
        <v>853</v>
      </c>
      <c r="Y44" s="4">
        <v>854</v>
      </c>
      <c r="Z44" s="9">
        <f t="shared" si="14"/>
        <v>727.08</v>
      </c>
      <c r="AA44" s="9">
        <f t="shared" si="15"/>
        <v>733.18</v>
      </c>
      <c r="AB44" s="9">
        <f t="shared" si="16"/>
        <v>725.56</v>
      </c>
      <c r="AC44" s="9">
        <f t="shared" si="17"/>
        <v>803.68</v>
      </c>
      <c r="AD44" s="9">
        <f t="shared" si="18"/>
        <v>804.06</v>
      </c>
      <c r="AE44" s="9">
        <f t="shared" si="19"/>
        <v>804.25</v>
      </c>
      <c r="AF44" s="9">
        <f t="shared" si="20"/>
        <v>805.7</v>
      </c>
      <c r="AG44" s="9">
        <f t="shared" si="21"/>
        <v>805.57</v>
      </c>
      <c r="AH44" s="9">
        <f t="shared" si="12"/>
        <v>806.36</v>
      </c>
      <c r="AI44" s="9">
        <f t="shared" si="13"/>
        <v>803.68</v>
      </c>
      <c r="AJ44" s="9">
        <f t="shared" si="10"/>
        <v>807.32</v>
      </c>
      <c r="AK44" s="9">
        <f t="shared" si="11"/>
        <v>809.26</v>
      </c>
    </row>
    <row r="45" spans="1:37" x14ac:dyDescent="0.35">
      <c r="A45" t="s">
        <v>52</v>
      </c>
      <c r="B45" s="4">
        <v>1120298.6200000001</v>
      </c>
      <c r="C45" s="4">
        <v>1122587.72</v>
      </c>
      <c r="D45" s="4">
        <v>1120454.23</v>
      </c>
      <c r="E45" s="4">
        <v>1242003.3</v>
      </c>
      <c r="F45" s="4">
        <v>1241741.19</v>
      </c>
      <c r="G45" s="4">
        <v>1240068.73</v>
      </c>
      <c r="H45" s="4">
        <v>1245331.3500000001</v>
      </c>
      <c r="I45" s="4">
        <v>1247342.78</v>
      </c>
      <c r="J45" s="4">
        <v>1244631.1100000001</v>
      </c>
      <c r="K45" s="4">
        <v>1250194.92</v>
      </c>
      <c r="L45" s="4">
        <v>1249003.76</v>
      </c>
      <c r="M45" s="4">
        <v>1247833.9099999999</v>
      </c>
      <c r="N45" s="4">
        <v>1598</v>
      </c>
      <c r="O45" s="4">
        <v>1602</v>
      </c>
      <c r="P45" s="4">
        <v>1597</v>
      </c>
      <c r="Q45" s="4">
        <v>1599</v>
      </c>
      <c r="R45" s="4">
        <v>1598</v>
      </c>
      <c r="S45" s="4">
        <v>1596</v>
      </c>
      <c r="T45" s="4">
        <v>1599</v>
      </c>
      <c r="U45" s="4">
        <v>1602</v>
      </c>
      <c r="V45" s="4">
        <v>1601</v>
      </c>
      <c r="W45" s="4">
        <v>1603</v>
      </c>
      <c r="X45" s="4">
        <v>1606</v>
      </c>
      <c r="Y45" s="4">
        <v>1606</v>
      </c>
      <c r="Z45" s="9">
        <f t="shared" si="14"/>
        <v>701.06</v>
      </c>
      <c r="AA45" s="9">
        <f t="shared" si="15"/>
        <v>700.74</v>
      </c>
      <c r="AB45" s="9">
        <f t="shared" si="16"/>
        <v>701.6</v>
      </c>
      <c r="AC45" s="9">
        <f t="shared" si="17"/>
        <v>776.74</v>
      </c>
      <c r="AD45" s="9">
        <f t="shared" si="18"/>
        <v>777.06</v>
      </c>
      <c r="AE45" s="9">
        <f t="shared" si="19"/>
        <v>776.99</v>
      </c>
      <c r="AF45" s="9">
        <f t="shared" si="20"/>
        <v>778.82</v>
      </c>
      <c r="AG45" s="9">
        <f t="shared" si="21"/>
        <v>778.62</v>
      </c>
      <c r="AH45" s="9">
        <f t="shared" si="12"/>
        <v>777.41</v>
      </c>
      <c r="AI45" s="9">
        <f t="shared" si="13"/>
        <v>779.91</v>
      </c>
      <c r="AJ45" s="9">
        <f t="shared" si="10"/>
        <v>777.71</v>
      </c>
      <c r="AK45" s="9">
        <f t="shared" si="11"/>
        <v>776.98</v>
      </c>
    </row>
    <row r="46" spans="1:37" x14ac:dyDescent="0.35">
      <c r="A46" t="s">
        <v>0</v>
      </c>
      <c r="B46" s="4">
        <v>1985670.84</v>
      </c>
      <c r="C46" s="4">
        <v>1985384.9</v>
      </c>
      <c r="D46" s="4">
        <v>1998453.68</v>
      </c>
      <c r="E46" s="4">
        <v>2211201.2599999998</v>
      </c>
      <c r="F46" s="4">
        <v>2209265.5</v>
      </c>
      <c r="G46" s="4">
        <v>2207024.83</v>
      </c>
      <c r="H46" s="4">
        <v>2201298.08</v>
      </c>
      <c r="I46" s="4">
        <v>2196387.9500000002</v>
      </c>
      <c r="J46" s="4">
        <v>2203778.09</v>
      </c>
      <c r="K46" s="4">
        <v>2195928.4900000002</v>
      </c>
      <c r="L46" s="4">
        <v>2198453.5299999998</v>
      </c>
      <c r="M46" s="4">
        <v>2199085.9300000002</v>
      </c>
      <c r="N46" s="4">
        <v>2740</v>
      </c>
      <c r="O46" s="4">
        <v>2742</v>
      </c>
      <c r="P46" s="4">
        <v>2756</v>
      </c>
      <c r="Q46" s="4">
        <v>2755</v>
      </c>
      <c r="R46" s="4">
        <v>2755</v>
      </c>
      <c r="S46" s="4">
        <v>2751</v>
      </c>
      <c r="T46" s="4">
        <v>2739</v>
      </c>
      <c r="U46" s="4">
        <v>2735</v>
      </c>
      <c r="V46" s="4">
        <v>2740</v>
      </c>
      <c r="W46" s="4">
        <v>2733</v>
      </c>
      <c r="X46" s="4">
        <v>2735</v>
      </c>
      <c r="Y46" s="4">
        <v>2736</v>
      </c>
      <c r="Z46" s="9">
        <f t="shared" si="14"/>
        <v>724.7</v>
      </c>
      <c r="AA46" s="9">
        <f t="shared" si="15"/>
        <v>724.06</v>
      </c>
      <c r="AB46" s="9">
        <f t="shared" si="16"/>
        <v>725.13</v>
      </c>
      <c r="AC46" s="9">
        <f t="shared" si="17"/>
        <v>802.61</v>
      </c>
      <c r="AD46" s="9">
        <f t="shared" si="18"/>
        <v>801.91</v>
      </c>
      <c r="AE46" s="9">
        <f t="shared" si="19"/>
        <v>802.26</v>
      </c>
      <c r="AF46" s="9">
        <f t="shared" si="20"/>
        <v>803.69</v>
      </c>
      <c r="AG46" s="9">
        <f t="shared" si="21"/>
        <v>803.07</v>
      </c>
      <c r="AH46" s="9">
        <f t="shared" si="12"/>
        <v>804.3</v>
      </c>
      <c r="AI46" s="9">
        <f t="shared" si="13"/>
        <v>803.49</v>
      </c>
      <c r="AJ46" s="9">
        <f t="shared" si="10"/>
        <v>803.82</v>
      </c>
      <c r="AK46" s="9">
        <f t="shared" si="11"/>
        <v>803.76</v>
      </c>
    </row>
    <row r="47" spans="1:37" x14ac:dyDescent="0.35">
      <c r="A47" t="s">
        <v>53</v>
      </c>
      <c r="B47" s="4">
        <v>961664.3</v>
      </c>
      <c r="C47" s="4">
        <v>955353.32</v>
      </c>
      <c r="D47" s="4">
        <v>960117.69</v>
      </c>
      <c r="E47" s="4">
        <v>1056283.28</v>
      </c>
      <c r="F47" s="4">
        <v>1061743.27</v>
      </c>
      <c r="G47" s="4">
        <v>1064879.98</v>
      </c>
      <c r="H47" s="4">
        <v>1060938.0900000001</v>
      </c>
      <c r="I47" s="4">
        <v>1057180.7</v>
      </c>
      <c r="J47" s="4">
        <v>1055127.0900000001</v>
      </c>
      <c r="K47" s="4">
        <v>1055692.4099999999</v>
      </c>
      <c r="L47" s="4">
        <v>1049522.9099999999</v>
      </c>
      <c r="M47" s="4">
        <v>1045808.21</v>
      </c>
      <c r="N47" s="4">
        <v>1434</v>
      </c>
      <c r="O47" s="4">
        <v>1429</v>
      </c>
      <c r="P47" s="4">
        <v>1430</v>
      </c>
      <c r="Q47" s="4">
        <v>1426</v>
      </c>
      <c r="R47" s="4">
        <v>1431</v>
      </c>
      <c r="S47" s="4">
        <v>1437</v>
      </c>
      <c r="T47" s="4">
        <v>1429</v>
      </c>
      <c r="U47" s="4">
        <v>1425</v>
      </c>
      <c r="V47" s="4">
        <v>1423</v>
      </c>
      <c r="W47" s="4">
        <v>1422</v>
      </c>
      <c r="X47" s="4">
        <v>1418</v>
      </c>
      <c r="Y47" s="4">
        <v>1412</v>
      </c>
      <c r="Z47" s="9">
        <f t="shared" si="14"/>
        <v>670.62</v>
      </c>
      <c r="AA47" s="9">
        <f t="shared" si="15"/>
        <v>668.55</v>
      </c>
      <c r="AB47" s="9">
        <f t="shared" si="16"/>
        <v>671.41</v>
      </c>
      <c r="AC47" s="9">
        <f t="shared" si="17"/>
        <v>740.73</v>
      </c>
      <c r="AD47" s="9">
        <f t="shared" si="18"/>
        <v>741.96</v>
      </c>
      <c r="AE47" s="9">
        <f t="shared" si="19"/>
        <v>741.04</v>
      </c>
      <c r="AF47" s="9">
        <f t="shared" si="20"/>
        <v>742.43</v>
      </c>
      <c r="AG47" s="9">
        <f t="shared" si="21"/>
        <v>741.88</v>
      </c>
      <c r="AH47" s="9">
        <f t="shared" si="12"/>
        <v>741.48</v>
      </c>
      <c r="AI47" s="9">
        <f t="shared" si="13"/>
        <v>742.4</v>
      </c>
      <c r="AJ47" s="9">
        <f t="shared" si="10"/>
        <v>740.14</v>
      </c>
      <c r="AK47" s="9">
        <f t="shared" si="11"/>
        <v>740.66</v>
      </c>
    </row>
    <row r="48" spans="1:37" x14ac:dyDescent="0.35">
      <c r="A48" t="s">
        <v>54</v>
      </c>
      <c r="B48" s="4">
        <v>1593395.53</v>
      </c>
      <c r="C48" s="4">
        <v>1581683.22</v>
      </c>
      <c r="D48" s="4">
        <v>1585743.62</v>
      </c>
      <c r="E48" s="4">
        <v>1750518.17</v>
      </c>
      <c r="F48" s="4">
        <v>1752171.32</v>
      </c>
      <c r="G48" s="4">
        <v>1754851.79</v>
      </c>
      <c r="H48" s="4">
        <v>1753723.96</v>
      </c>
      <c r="I48" s="4">
        <v>1749304.81</v>
      </c>
      <c r="J48" s="4">
        <v>1749961.59</v>
      </c>
      <c r="K48" s="4">
        <v>1749227.03</v>
      </c>
      <c r="L48" s="4">
        <v>1743475.3</v>
      </c>
      <c r="M48" s="4">
        <v>1742589.73</v>
      </c>
      <c r="N48" s="4">
        <v>2234</v>
      </c>
      <c r="O48" s="4">
        <v>2233</v>
      </c>
      <c r="P48" s="4">
        <v>2239</v>
      </c>
      <c r="Q48" s="4">
        <v>2238</v>
      </c>
      <c r="R48" s="4">
        <v>2244</v>
      </c>
      <c r="S48" s="4">
        <v>2244</v>
      </c>
      <c r="T48" s="4">
        <v>2240</v>
      </c>
      <c r="U48" s="4">
        <v>2234</v>
      </c>
      <c r="V48" s="4">
        <v>2228</v>
      </c>
      <c r="W48" s="4">
        <v>2231</v>
      </c>
      <c r="X48" s="4">
        <v>2223</v>
      </c>
      <c r="Y48" s="4">
        <v>2228</v>
      </c>
      <c r="Z48" s="9">
        <f t="shared" si="14"/>
        <v>713.25</v>
      </c>
      <c r="AA48" s="9">
        <f t="shared" si="15"/>
        <v>708.32</v>
      </c>
      <c r="AB48" s="9">
        <f t="shared" si="16"/>
        <v>708.24</v>
      </c>
      <c r="AC48" s="9">
        <f t="shared" si="17"/>
        <v>782.18</v>
      </c>
      <c r="AD48" s="9">
        <f t="shared" si="18"/>
        <v>780.83</v>
      </c>
      <c r="AE48" s="9">
        <f t="shared" si="19"/>
        <v>782.02</v>
      </c>
      <c r="AF48" s="9">
        <f t="shared" si="20"/>
        <v>782.91</v>
      </c>
      <c r="AG48" s="9">
        <f t="shared" si="21"/>
        <v>783.04</v>
      </c>
      <c r="AH48" s="9">
        <f t="shared" si="12"/>
        <v>785.44</v>
      </c>
      <c r="AI48" s="9">
        <f t="shared" si="13"/>
        <v>784.06</v>
      </c>
      <c r="AJ48" s="9">
        <f t="shared" si="10"/>
        <v>784.29</v>
      </c>
      <c r="AK48" s="9">
        <f t="shared" si="11"/>
        <v>782.13</v>
      </c>
    </row>
    <row r="49" spans="1:37" x14ac:dyDescent="0.35">
      <c r="A49" t="s">
        <v>55</v>
      </c>
      <c r="B49" s="4">
        <v>1529790.85</v>
      </c>
      <c r="C49" s="4">
        <v>1502374.37</v>
      </c>
      <c r="D49" s="4">
        <v>1503552.78</v>
      </c>
      <c r="E49" s="4">
        <v>1664119.04</v>
      </c>
      <c r="F49" s="4">
        <v>1663936.43</v>
      </c>
      <c r="G49" s="4">
        <v>1674639.44</v>
      </c>
      <c r="H49" s="4">
        <v>1669403.51</v>
      </c>
      <c r="I49" s="4">
        <v>1667365.68</v>
      </c>
      <c r="J49" s="4">
        <v>1671035.04</v>
      </c>
      <c r="K49" s="4">
        <v>1665479.5</v>
      </c>
      <c r="L49" s="4">
        <v>1661848.31</v>
      </c>
      <c r="M49" s="4">
        <v>1655415.74</v>
      </c>
      <c r="N49" s="4">
        <v>2161</v>
      </c>
      <c r="O49" s="4">
        <v>2161</v>
      </c>
      <c r="P49" s="4">
        <v>2162</v>
      </c>
      <c r="Q49" s="4">
        <v>2161</v>
      </c>
      <c r="R49" s="4">
        <v>2168</v>
      </c>
      <c r="S49" s="4">
        <v>2180</v>
      </c>
      <c r="T49" s="4">
        <v>2172</v>
      </c>
      <c r="U49" s="4">
        <v>2168</v>
      </c>
      <c r="V49" s="4">
        <v>2169</v>
      </c>
      <c r="W49" s="4">
        <v>2167</v>
      </c>
      <c r="X49" s="4">
        <v>2163</v>
      </c>
      <c r="Y49" s="4">
        <v>2155</v>
      </c>
      <c r="Z49" s="9">
        <f t="shared" si="14"/>
        <v>707.91</v>
      </c>
      <c r="AA49" s="9">
        <f t="shared" si="15"/>
        <v>695.22</v>
      </c>
      <c r="AB49" s="9">
        <f t="shared" si="16"/>
        <v>695.45</v>
      </c>
      <c r="AC49" s="9">
        <f t="shared" si="17"/>
        <v>770.07</v>
      </c>
      <c r="AD49" s="9">
        <f t="shared" si="18"/>
        <v>767.5</v>
      </c>
      <c r="AE49" s="9">
        <f t="shared" si="19"/>
        <v>768.18</v>
      </c>
      <c r="AF49" s="9">
        <f t="shared" si="20"/>
        <v>768.6</v>
      </c>
      <c r="AG49" s="9">
        <f t="shared" si="21"/>
        <v>769.08</v>
      </c>
      <c r="AH49" s="9">
        <f t="shared" si="12"/>
        <v>770.42</v>
      </c>
      <c r="AI49" s="9">
        <f t="shared" si="13"/>
        <v>768.56</v>
      </c>
      <c r="AJ49" s="9">
        <f t="shared" si="10"/>
        <v>768.31</v>
      </c>
      <c r="AK49" s="9">
        <f t="shared" si="11"/>
        <v>768.17</v>
      </c>
    </row>
    <row r="50" spans="1:37" x14ac:dyDescent="0.35">
      <c r="A50" t="s">
        <v>56</v>
      </c>
      <c r="B50" s="4">
        <v>1842721.68</v>
      </c>
      <c r="C50" s="4">
        <v>1848707.86</v>
      </c>
      <c r="D50" s="4">
        <v>1861454.3</v>
      </c>
      <c r="E50" s="4">
        <v>2056682.51</v>
      </c>
      <c r="F50" s="4">
        <v>2053620.2</v>
      </c>
      <c r="G50" s="4">
        <v>2052426.41</v>
      </c>
      <c r="H50" s="4">
        <v>2044307.52</v>
      </c>
      <c r="I50" s="4">
        <v>2045021.47</v>
      </c>
      <c r="J50" s="4">
        <v>2047086.67</v>
      </c>
      <c r="K50" s="4">
        <v>2040266.73</v>
      </c>
      <c r="L50" s="4">
        <v>2040555.01</v>
      </c>
      <c r="M50" s="4">
        <v>2032003.59</v>
      </c>
      <c r="N50" s="4">
        <v>2600</v>
      </c>
      <c r="O50" s="4">
        <v>2615</v>
      </c>
      <c r="P50" s="4">
        <v>2625</v>
      </c>
      <c r="Q50" s="4">
        <v>2623</v>
      </c>
      <c r="R50" s="4">
        <v>2624</v>
      </c>
      <c r="S50" s="4">
        <v>2622</v>
      </c>
      <c r="T50" s="4">
        <v>2611</v>
      </c>
      <c r="U50" s="4">
        <v>2610</v>
      </c>
      <c r="V50" s="4">
        <v>2604</v>
      </c>
      <c r="W50" s="4">
        <v>2606</v>
      </c>
      <c r="X50" s="4">
        <v>2602</v>
      </c>
      <c r="Y50" s="4">
        <v>2593</v>
      </c>
      <c r="Z50" s="9">
        <f t="shared" si="14"/>
        <v>708.74</v>
      </c>
      <c r="AA50" s="9">
        <f t="shared" si="15"/>
        <v>706.96</v>
      </c>
      <c r="AB50" s="9">
        <f t="shared" si="16"/>
        <v>709.13</v>
      </c>
      <c r="AC50" s="9">
        <f t="shared" si="17"/>
        <v>784.1</v>
      </c>
      <c r="AD50" s="9">
        <f t="shared" si="18"/>
        <v>782.63</v>
      </c>
      <c r="AE50" s="9">
        <f t="shared" si="19"/>
        <v>782.77</v>
      </c>
      <c r="AF50" s="9">
        <f t="shared" si="20"/>
        <v>782.96</v>
      </c>
      <c r="AG50" s="9">
        <f t="shared" si="21"/>
        <v>783.53</v>
      </c>
      <c r="AH50" s="9">
        <f t="shared" si="12"/>
        <v>786.13</v>
      </c>
      <c r="AI50" s="9">
        <f t="shared" si="13"/>
        <v>782.91</v>
      </c>
      <c r="AJ50" s="9">
        <f t="shared" si="10"/>
        <v>784.23</v>
      </c>
      <c r="AK50" s="9">
        <f t="shared" si="11"/>
        <v>783.65</v>
      </c>
    </row>
    <row r="51" spans="1:37" x14ac:dyDescent="0.35">
      <c r="A51" t="s">
        <v>57</v>
      </c>
      <c r="B51" s="4">
        <v>2552252.89</v>
      </c>
      <c r="C51" s="4">
        <v>2538671.71</v>
      </c>
      <c r="D51" s="4">
        <v>2536252.4</v>
      </c>
      <c r="E51" s="4">
        <v>2809080.56</v>
      </c>
      <c r="F51" s="4">
        <v>2815388.3</v>
      </c>
      <c r="G51" s="4">
        <v>2818990.47</v>
      </c>
      <c r="H51" s="4">
        <v>2814978.09</v>
      </c>
      <c r="I51" s="4">
        <v>2808894.49</v>
      </c>
      <c r="J51" s="4">
        <v>2794358.91</v>
      </c>
      <c r="K51" s="4">
        <v>2794465.13</v>
      </c>
      <c r="L51" s="4">
        <v>2796829.28</v>
      </c>
      <c r="M51" s="4">
        <v>2802192.32</v>
      </c>
      <c r="N51" s="4">
        <v>3554</v>
      </c>
      <c r="O51" s="4">
        <v>3548</v>
      </c>
      <c r="P51" s="4">
        <v>3546</v>
      </c>
      <c r="Q51" s="4">
        <v>3548</v>
      </c>
      <c r="R51" s="4">
        <v>3556</v>
      </c>
      <c r="S51" s="4">
        <v>3558</v>
      </c>
      <c r="T51" s="4">
        <v>3553</v>
      </c>
      <c r="U51" s="4">
        <v>3546</v>
      </c>
      <c r="V51" s="4">
        <v>3542</v>
      </c>
      <c r="W51" s="4">
        <v>3545</v>
      </c>
      <c r="X51" s="4">
        <v>3551</v>
      </c>
      <c r="Y51" s="4">
        <v>3557</v>
      </c>
      <c r="Z51" s="9">
        <f t="shared" si="14"/>
        <v>718.14</v>
      </c>
      <c r="AA51" s="9">
        <f t="shared" si="15"/>
        <v>715.52</v>
      </c>
      <c r="AB51" s="9">
        <f t="shared" si="16"/>
        <v>715.24</v>
      </c>
      <c r="AC51" s="9">
        <f t="shared" si="17"/>
        <v>791.74</v>
      </c>
      <c r="AD51" s="9">
        <f t="shared" si="18"/>
        <v>791.73</v>
      </c>
      <c r="AE51" s="9">
        <f t="shared" si="19"/>
        <v>792.3</v>
      </c>
      <c r="AF51" s="9">
        <f t="shared" si="20"/>
        <v>792.28</v>
      </c>
      <c r="AG51" s="9">
        <f t="shared" si="21"/>
        <v>792.13</v>
      </c>
      <c r="AH51" s="9">
        <f t="shared" si="12"/>
        <v>788.92</v>
      </c>
      <c r="AI51" s="9">
        <f t="shared" si="13"/>
        <v>788.28</v>
      </c>
      <c r="AJ51" s="9">
        <f t="shared" si="10"/>
        <v>787.62</v>
      </c>
      <c r="AK51" s="9">
        <f t="shared" si="11"/>
        <v>787.8</v>
      </c>
    </row>
    <row r="52" spans="1:37" x14ac:dyDescent="0.35">
      <c r="A52" t="s">
        <v>58</v>
      </c>
      <c r="B52" s="4">
        <v>9179529.0899999999</v>
      </c>
      <c r="C52" s="4">
        <v>9181702.6500000004</v>
      </c>
      <c r="D52" s="4">
        <v>9160035.1099999994</v>
      </c>
      <c r="E52" s="4">
        <v>10138960.199999999</v>
      </c>
      <c r="F52" s="4">
        <v>10153253.9</v>
      </c>
      <c r="G52" s="4">
        <v>10158697.91</v>
      </c>
      <c r="H52" s="4">
        <v>10133651.48</v>
      </c>
      <c r="I52" s="4">
        <v>10120400.33</v>
      </c>
      <c r="J52" s="4">
        <v>10120691.57</v>
      </c>
      <c r="K52" s="4">
        <v>10122013.76</v>
      </c>
      <c r="L52" s="4">
        <v>10112931.6</v>
      </c>
      <c r="M52" s="4">
        <v>10110920.25</v>
      </c>
      <c r="N52" s="4">
        <v>12684</v>
      </c>
      <c r="O52" s="4">
        <v>12702</v>
      </c>
      <c r="P52" s="4">
        <v>12673</v>
      </c>
      <c r="Q52" s="4">
        <v>12677</v>
      </c>
      <c r="R52" s="4">
        <v>12706</v>
      </c>
      <c r="S52" s="4">
        <v>12702</v>
      </c>
      <c r="T52" s="4">
        <v>12646</v>
      </c>
      <c r="U52" s="4">
        <v>12637</v>
      </c>
      <c r="V52" s="4">
        <v>12640</v>
      </c>
      <c r="W52" s="4">
        <v>12649</v>
      </c>
      <c r="X52" s="4">
        <v>12657</v>
      </c>
      <c r="Y52" s="4">
        <v>12646</v>
      </c>
      <c r="Z52" s="9">
        <f t="shared" si="14"/>
        <v>723.71</v>
      </c>
      <c r="AA52" s="9">
        <f t="shared" si="15"/>
        <v>722.85</v>
      </c>
      <c r="AB52" s="9">
        <f t="shared" si="16"/>
        <v>722.8</v>
      </c>
      <c r="AC52" s="9">
        <f t="shared" si="17"/>
        <v>799.79</v>
      </c>
      <c r="AD52" s="9">
        <f t="shared" si="18"/>
        <v>799.09</v>
      </c>
      <c r="AE52" s="9">
        <f t="shared" si="19"/>
        <v>799.77</v>
      </c>
      <c r="AF52" s="9">
        <f t="shared" si="20"/>
        <v>801.33</v>
      </c>
      <c r="AG52" s="9">
        <f t="shared" si="21"/>
        <v>800.85</v>
      </c>
      <c r="AH52" s="9">
        <f t="shared" si="12"/>
        <v>800.69</v>
      </c>
      <c r="AI52" s="9">
        <f t="shared" si="13"/>
        <v>800.22</v>
      </c>
      <c r="AJ52" s="9">
        <f t="shared" si="10"/>
        <v>799</v>
      </c>
      <c r="AK52" s="9">
        <f t="shared" si="11"/>
        <v>799.54</v>
      </c>
    </row>
    <row r="53" spans="1:37" x14ac:dyDescent="0.35">
      <c r="A53" t="s">
        <v>59</v>
      </c>
      <c r="B53" s="4">
        <v>703413.68</v>
      </c>
      <c r="C53" s="4">
        <v>700332.36</v>
      </c>
      <c r="D53" s="4">
        <v>698112.39</v>
      </c>
      <c r="E53" s="4">
        <v>778269.97</v>
      </c>
      <c r="F53" s="4">
        <v>773466.06</v>
      </c>
      <c r="G53" s="4">
        <v>773091.41</v>
      </c>
      <c r="H53" s="4">
        <v>771700.35</v>
      </c>
      <c r="I53" s="4">
        <v>772526.74</v>
      </c>
      <c r="J53" s="4">
        <v>773661.56</v>
      </c>
      <c r="K53" s="4">
        <v>773092.77</v>
      </c>
      <c r="L53" s="4">
        <v>773350.57</v>
      </c>
      <c r="M53" s="4">
        <v>774314.9</v>
      </c>
      <c r="N53" s="4">
        <v>948</v>
      </c>
      <c r="O53" s="4">
        <v>946</v>
      </c>
      <c r="P53" s="4">
        <v>943</v>
      </c>
      <c r="Q53" s="4">
        <v>947</v>
      </c>
      <c r="R53" s="4">
        <v>944</v>
      </c>
      <c r="S53" s="4">
        <v>945</v>
      </c>
      <c r="T53" s="4">
        <v>941</v>
      </c>
      <c r="U53" s="4">
        <v>942</v>
      </c>
      <c r="V53" s="4">
        <v>944</v>
      </c>
      <c r="W53" s="4">
        <v>946</v>
      </c>
      <c r="X53" s="4">
        <v>946</v>
      </c>
      <c r="Y53" s="4">
        <v>948</v>
      </c>
      <c r="Z53" s="9">
        <f t="shared" si="14"/>
        <v>742</v>
      </c>
      <c r="AA53" s="9">
        <f t="shared" si="15"/>
        <v>740.31</v>
      </c>
      <c r="AB53" s="9">
        <f t="shared" si="16"/>
        <v>740.31</v>
      </c>
      <c r="AC53" s="9">
        <f t="shared" si="17"/>
        <v>821.83</v>
      </c>
      <c r="AD53" s="9">
        <f t="shared" si="18"/>
        <v>819.35</v>
      </c>
      <c r="AE53" s="9">
        <f t="shared" si="19"/>
        <v>818.09</v>
      </c>
      <c r="AF53" s="9">
        <f t="shared" si="20"/>
        <v>820.09</v>
      </c>
      <c r="AG53" s="9">
        <f t="shared" si="21"/>
        <v>820.09</v>
      </c>
      <c r="AH53" s="9">
        <f t="shared" si="12"/>
        <v>819.56</v>
      </c>
      <c r="AI53" s="9">
        <f t="shared" si="13"/>
        <v>817.22</v>
      </c>
      <c r="AJ53" s="9">
        <f t="shared" si="10"/>
        <v>817.5</v>
      </c>
      <c r="AK53" s="9">
        <f t="shared" si="11"/>
        <v>816.79</v>
      </c>
    </row>
    <row r="54" spans="1:37" x14ac:dyDescent="0.35">
      <c r="A54" t="s">
        <v>60</v>
      </c>
      <c r="B54" s="4">
        <v>1657233.33</v>
      </c>
      <c r="C54" s="4">
        <v>1643735.07</v>
      </c>
      <c r="D54" s="4">
        <v>1650224.57</v>
      </c>
      <c r="E54" s="4">
        <v>1829111.3</v>
      </c>
      <c r="F54" s="4">
        <v>1836058.14</v>
      </c>
      <c r="G54" s="4">
        <v>1834757.95</v>
      </c>
      <c r="H54" s="4">
        <v>1840231.23</v>
      </c>
      <c r="I54" s="4">
        <v>1843473.33</v>
      </c>
      <c r="J54" s="4">
        <v>1855050.15</v>
      </c>
      <c r="K54" s="4">
        <v>1907166.76</v>
      </c>
      <c r="L54" s="4">
        <v>1867817.9</v>
      </c>
      <c r="M54" s="4">
        <v>1870571.21</v>
      </c>
      <c r="N54" s="4">
        <v>2170</v>
      </c>
      <c r="O54" s="4">
        <v>2166</v>
      </c>
      <c r="P54" s="4">
        <v>2177</v>
      </c>
      <c r="Q54" s="4">
        <v>2177</v>
      </c>
      <c r="R54" s="4">
        <v>2184</v>
      </c>
      <c r="S54" s="4">
        <v>2185</v>
      </c>
      <c r="T54" s="4">
        <v>2180</v>
      </c>
      <c r="U54" s="4">
        <v>2184</v>
      </c>
      <c r="V54" s="4">
        <v>2194</v>
      </c>
      <c r="W54" s="4">
        <v>2211</v>
      </c>
      <c r="X54" s="4">
        <v>2216</v>
      </c>
      <c r="Y54" s="4">
        <v>2218</v>
      </c>
      <c r="Z54" s="9">
        <f t="shared" si="14"/>
        <v>763.7</v>
      </c>
      <c r="AA54" s="9">
        <f t="shared" si="15"/>
        <v>758.88</v>
      </c>
      <c r="AB54" s="9">
        <f t="shared" si="16"/>
        <v>758.03</v>
      </c>
      <c r="AC54" s="9">
        <f t="shared" si="17"/>
        <v>840.2</v>
      </c>
      <c r="AD54" s="9">
        <f t="shared" si="18"/>
        <v>840.69</v>
      </c>
      <c r="AE54" s="9">
        <f t="shared" si="19"/>
        <v>839.71</v>
      </c>
      <c r="AF54" s="9">
        <f t="shared" si="20"/>
        <v>844.14</v>
      </c>
      <c r="AG54" s="9">
        <f t="shared" si="21"/>
        <v>844.08</v>
      </c>
      <c r="AH54" s="9">
        <f t="shared" si="12"/>
        <v>845.51</v>
      </c>
      <c r="AI54" s="9">
        <f t="shared" si="13"/>
        <v>862.58</v>
      </c>
      <c r="AJ54" s="9">
        <f t="shared" si="10"/>
        <v>842.88</v>
      </c>
      <c r="AK54" s="9">
        <f t="shared" si="11"/>
        <v>843.36</v>
      </c>
    </row>
    <row r="55" spans="1:37" x14ac:dyDescent="0.35">
      <c r="A55" t="s">
        <v>61</v>
      </c>
      <c r="B55" s="4">
        <v>2571921.7400000002</v>
      </c>
      <c r="C55" s="4">
        <v>2571487.11</v>
      </c>
      <c r="D55" s="4">
        <v>2572662.9700000002</v>
      </c>
      <c r="E55" s="4">
        <v>2852075.36</v>
      </c>
      <c r="F55" s="4">
        <v>2854482.31</v>
      </c>
      <c r="G55" s="4">
        <v>2850863.31</v>
      </c>
      <c r="H55" s="4">
        <v>2852614.44</v>
      </c>
      <c r="I55" s="4">
        <v>2848055.22</v>
      </c>
      <c r="J55" s="4">
        <v>2844267.08</v>
      </c>
      <c r="K55" s="4">
        <v>2843771.84</v>
      </c>
      <c r="L55" s="4">
        <v>2853222.33</v>
      </c>
      <c r="M55" s="4">
        <v>2855014.89</v>
      </c>
      <c r="N55" s="4">
        <v>3596</v>
      </c>
      <c r="O55" s="4">
        <v>3600</v>
      </c>
      <c r="P55" s="4">
        <v>3598</v>
      </c>
      <c r="Q55" s="4">
        <v>3608</v>
      </c>
      <c r="R55" s="4">
        <v>3614</v>
      </c>
      <c r="S55" s="4">
        <v>3611</v>
      </c>
      <c r="T55" s="4">
        <v>3609</v>
      </c>
      <c r="U55" s="4">
        <v>3600</v>
      </c>
      <c r="V55" s="4">
        <v>3599</v>
      </c>
      <c r="W55" s="4">
        <v>3603</v>
      </c>
      <c r="X55" s="4">
        <v>3611</v>
      </c>
      <c r="Y55" s="4">
        <v>3612</v>
      </c>
      <c r="Z55" s="9">
        <f t="shared" si="14"/>
        <v>715.22</v>
      </c>
      <c r="AA55" s="9">
        <f t="shared" si="15"/>
        <v>714.3</v>
      </c>
      <c r="AB55" s="9">
        <f t="shared" si="16"/>
        <v>715.03</v>
      </c>
      <c r="AC55" s="9">
        <f t="shared" si="17"/>
        <v>790.49</v>
      </c>
      <c r="AD55" s="9">
        <f t="shared" si="18"/>
        <v>789.84</v>
      </c>
      <c r="AE55" s="9">
        <f t="shared" si="19"/>
        <v>789.49</v>
      </c>
      <c r="AF55" s="9">
        <f t="shared" si="20"/>
        <v>790.42</v>
      </c>
      <c r="AG55" s="9">
        <f t="shared" si="21"/>
        <v>791.13</v>
      </c>
      <c r="AH55" s="9">
        <f t="shared" si="12"/>
        <v>790.29</v>
      </c>
      <c r="AI55" s="9">
        <f t="shared" si="13"/>
        <v>789.28</v>
      </c>
      <c r="AJ55" s="9">
        <f t="shared" si="10"/>
        <v>790.15</v>
      </c>
      <c r="AK55" s="9">
        <f t="shared" si="11"/>
        <v>790.42</v>
      </c>
    </row>
    <row r="56" spans="1:37" x14ac:dyDescent="0.35">
      <c r="A56" t="s">
        <v>62</v>
      </c>
      <c r="B56" s="4">
        <v>915571.97</v>
      </c>
      <c r="C56" s="4">
        <v>917627.64</v>
      </c>
      <c r="D56" s="4">
        <v>915131.03</v>
      </c>
      <c r="E56" s="4">
        <v>1014783.13</v>
      </c>
      <c r="F56" s="4">
        <v>1016450.6</v>
      </c>
      <c r="G56" s="4">
        <v>1018766.27</v>
      </c>
      <c r="H56" s="4">
        <v>1015238.96</v>
      </c>
      <c r="I56" s="4">
        <v>1014560.35</v>
      </c>
      <c r="J56" s="4">
        <v>1015404.39</v>
      </c>
      <c r="K56" s="4">
        <v>1014898.79</v>
      </c>
      <c r="L56" s="4">
        <v>1013074.71</v>
      </c>
      <c r="M56" s="4">
        <v>1013681.73</v>
      </c>
      <c r="N56" s="4">
        <v>1293</v>
      </c>
      <c r="O56" s="4">
        <v>1296</v>
      </c>
      <c r="P56" s="4">
        <v>1295</v>
      </c>
      <c r="Q56" s="4">
        <v>1300</v>
      </c>
      <c r="R56" s="4">
        <v>1301</v>
      </c>
      <c r="S56" s="4">
        <v>1302</v>
      </c>
      <c r="T56" s="4">
        <v>1298</v>
      </c>
      <c r="U56" s="4">
        <v>1299</v>
      </c>
      <c r="V56" s="4">
        <v>1299</v>
      </c>
      <c r="W56" s="4">
        <v>1302</v>
      </c>
      <c r="X56" s="4">
        <v>1300</v>
      </c>
      <c r="Y56" s="4">
        <v>1302</v>
      </c>
      <c r="Z56" s="9">
        <f t="shared" si="14"/>
        <v>708.1</v>
      </c>
      <c r="AA56" s="9">
        <f t="shared" si="15"/>
        <v>708.05</v>
      </c>
      <c r="AB56" s="9">
        <f t="shared" si="16"/>
        <v>706.66</v>
      </c>
      <c r="AC56" s="9">
        <f t="shared" si="17"/>
        <v>780.6</v>
      </c>
      <c r="AD56" s="9">
        <f t="shared" si="18"/>
        <v>781.28</v>
      </c>
      <c r="AE56" s="9">
        <f t="shared" si="19"/>
        <v>782.46</v>
      </c>
      <c r="AF56" s="9">
        <f t="shared" si="20"/>
        <v>782.16</v>
      </c>
      <c r="AG56" s="9">
        <f t="shared" si="21"/>
        <v>781.03</v>
      </c>
      <c r="AH56" s="9">
        <f t="shared" si="12"/>
        <v>781.68</v>
      </c>
      <c r="AI56" s="9">
        <f t="shared" si="13"/>
        <v>779.49</v>
      </c>
      <c r="AJ56" s="9">
        <f t="shared" si="10"/>
        <v>779.29</v>
      </c>
      <c r="AK56" s="9">
        <f t="shared" si="11"/>
        <v>778.56</v>
      </c>
    </row>
    <row r="57" spans="1:37" x14ac:dyDescent="0.35">
      <c r="A57" t="s">
        <v>63</v>
      </c>
      <c r="B57" s="4">
        <v>2355008.9300000002</v>
      </c>
      <c r="C57" s="4">
        <v>2350612.6800000002</v>
      </c>
      <c r="D57" s="4">
        <v>2354674.88</v>
      </c>
      <c r="E57" s="4">
        <v>2607733.85</v>
      </c>
      <c r="F57" s="4">
        <v>2606289.2599999998</v>
      </c>
      <c r="G57" s="4">
        <v>2612957</v>
      </c>
      <c r="H57" s="4">
        <v>2614198.02</v>
      </c>
      <c r="I57" s="4">
        <v>2603889.83</v>
      </c>
      <c r="J57" s="4">
        <v>2603981.29</v>
      </c>
      <c r="K57" s="4">
        <v>2622691.12</v>
      </c>
      <c r="L57" s="4">
        <v>2615974.4900000002</v>
      </c>
      <c r="M57" s="4">
        <v>2611440.69</v>
      </c>
      <c r="N57" s="4">
        <v>3214</v>
      </c>
      <c r="O57" s="4">
        <v>3217</v>
      </c>
      <c r="P57" s="4">
        <v>3215</v>
      </c>
      <c r="Q57" s="4">
        <v>3216</v>
      </c>
      <c r="R57" s="4">
        <v>3216</v>
      </c>
      <c r="S57" s="4">
        <v>3217</v>
      </c>
      <c r="T57" s="4">
        <v>3212</v>
      </c>
      <c r="U57" s="4">
        <v>3207</v>
      </c>
      <c r="V57" s="4">
        <v>3207</v>
      </c>
      <c r="W57" s="4">
        <v>3215</v>
      </c>
      <c r="X57" s="4">
        <v>3225</v>
      </c>
      <c r="Y57" s="4">
        <v>3222</v>
      </c>
      <c r="Z57" s="9">
        <f t="shared" si="14"/>
        <v>732.73</v>
      </c>
      <c r="AA57" s="9">
        <f t="shared" si="15"/>
        <v>730.68</v>
      </c>
      <c r="AB57" s="9">
        <f t="shared" si="16"/>
        <v>732.4</v>
      </c>
      <c r="AC57" s="9">
        <f t="shared" si="17"/>
        <v>810.86</v>
      </c>
      <c r="AD57" s="9">
        <f t="shared" si="18"/>
        <v>810.41</v>
      </c>
      <c r="AE57" s="9">
        <f t="shared" si="19"/>
        <v>812.23</v>
      </c>
      <c r="AF57" s="9">
        <f t="shared" si="20"/>
        <v>813.88</v>
      </c>
      <c r="AG57" s="9">
        <f t="shared" si="21"/>
        <v>811.94</v>
      </c>
      <c r="AH57" s="9">
        <f t="shared" si="12"/>
        <v>811.97</v>
      </c>
      <c r="AI57" s="9">
        <f t="shared" si="13"/>
        <v>815.77</v>
      </c>
      <c r="AJ57" s="9">
        <f t="shared" si="10"/>
        <v>811.15</v>
      </c>
      <c r="AK57" s="9">
        <f t="shared" si="11"/>
        <v>810.5</v>
      </c>
    </row>
    <row r="58" spans="1:37" x14ac:dyDescent="0.35">
      <c r="A58" t="s">
        <v>64</v>
      </c>
      <c r="B58" s="4">
        <v>15950.94</v>
      </c>
      <c r="C58" s="4">
        <v>15950.94</v>
      </c>
      <c r="D58" s="4">
        <v>15950.94</v>
      </c>
      <c r="E58" s="4">
        <v>17641.27</v>
      </c>
      <c r="F58" s="4">
        <v>17641.27</v>
      </c>
      <c r="G58" s="4">
        <v>17641.27</v>
      </c>
      <c r="H58" s="4">
        <v>17641.27</v>
      </c>
      <c r="I58" s="4">
        <v>17641.27</v>
      </c>
      <c r="J58" s="4">
        <v>17641.27</v>
      </c>
      <c r="K58" s="4">
        <v>17966.62</v>
      </c>
      <c r="L58" s="4">
        <v>18361.689999999999</v>
      </c>
      <c r="M58" s="4">
        <v>18361.689999999999</v>
      </c>
      <c r="N58" s="4">
        <v>21</v>
      </c>
      <c r="O58" s="4">
        <v>21</v>
      </c>
      <c r="P58" s="4">
        <v>21</v>
      </c>
      <c r="Q58" s="4">
        <v>21</v>
      </c>
      <c r="R58" s="4">
        <v>21</v>
      </c>
      <c r="S58" s="4">
        <v>21</v>
      </c>
      <c r="T58" s="4">
        <v>21</v>
      </c>
      <c r="U58" s="4">
        <v>21</v>
      </c>
      <c r="V58" s="4">
        <v>21</v>
      </c>
      <c r="W58" s="4">
        <v>22</v>
      </c>
      <c r="X58" s="4">
        <v>22</v>
      </c>
      <c r="Y58" s="4">
        <v>22</v>
      </c>
      <c r="Z58" s="9">
        <f t="shared" si="14"/>
        <v>759.57</v>
      </c>
      <c r="AA58" s="9">
        <f t="shared" si="15"/>
        <v>759.57</v>
      </c>
      <c r="AB58" s="9">
        <f t="shared" si="16"/>
        <v>759.57</v>
      </c>
      <c r="AC58" s="9">
        <f t="shared" si="17"/>
        <v>840.06</v>
      </c>
      <c r="AD58" s="9">
        <f t="shared" si="18"/>
        <v>840.06</v>
      </c>
      <c r="AE58" s="9">
        <f t="shared" si="19"/>
        <v>840.06</v>
      </c>
      <c r="AF58" s="9">
        <f t="shared" si="20"/>
        <v>840.06</v>
      </c>
      <c r="AG58" s="9">
        <f t="shared" si="21"/>
        <v>840.06</v>
      </c>
      <c r="AH58" s="9">
        <f t="shared" si="12"/>
        <v>840.06</v>
      </c>
      <c r="AI58" s="9">
        <f t="shared" si="13"/>
        <v>816.66</v>
      </c>
      <c r="AJ58" s="9">
        <f t="shared" si="10"/>
        <v>834.62</v>
      </c>
      <c r="AK58" s="9">
        <f t="shared" si="11"/>
        <v>834.62</v>
      </c>
    </row>
    <row r="59" spans="1:37" x14ac:dyDescent="0.35">
      <c r="A59" t="s">
        <v>65</v>
      </c>
      <c r="B59" s="4">
        <v>1036731.52</v>
      </c>
      <c r="C59" s="4">
        <v>1044170.74</v>
      </c>
      <c r="D59" s="4">
        <v>1040902.58</v>
      </c>
      <c r="E59" s="4">
        <v>1154846.58</v>
      </c>
      <c r="F59" s="4">
        <v>1161347.17</v>
      </c>
      <c r="G59" s="4">
        <v>1158286.8</v>
      </c>
      <c r="H59" s="4">
        <v>1158450.44</v>
      </c>
      <c r="I59" s="4">
        <v>1156532.97</v>
      </c>
      <c r="J59" s="4">
        <v>1154728.8700000001</v>
      </c>
      <c r="K59" s="4">
        <v>1151669.52</v>
      </c>
      <c r="L59" s="4">
        <v>1144802.8600000001</v>
      </c>
      <c r="M59" s="4">
        <v>1139951.1499999999</v>
      </c>
      <c r="N59" s="4">
        <v>1481</v>
      </c>
      <c r="O59" s="4">
        <v>1487</v>
      </c>
      <c r="P59" s="4">
        <v>1487</v>
      </c>
      <c r="Q59" s="4">
        <v>1489</v>
      </c>
      <c r="R59" s="4">
        <v>1495</v>
      </c>
      <c r="S59" s="4">
        <v>1498</v>
      </c>
      <c r="T59" s="4">
        <v>1495</v>
      </c>
      <c r="U59" s="4">
        <v>1491</v>
      </c>
      <c r="V59" s="4">
        <v>1491</v>
      </c>
      <c r="W59" s="4">
        <v>1489</v>
      </c>
      <c r="X59" s="4">
        <v>1478</v>
      </c>
      <c r="Y59" s="4">
        <v>1473</v>
      </c>
      <c r="Z59" s="9">
        <f t="shared" si="14"/>
        <v>700.02</v>
      </c>
      <c r="AA59" s="9">
        <f t="shared" si="15"/>
        <v>702.2</v>
      </c>
      <c r="AB59" s="9">
        <f t="shared" si="16"/>
        <v>700</v>
      </c>
      <c r="AC59" s="9">
        <f t="shared" si="17"/>
        <v>775.59</v>
      </c>
      <c r="AD59" s="9">
        <f t="shared" si="18"/>
        <v>776.82</v>
      </c>
      <c r="AE59" s="9">
        <f t="shared" si="19"/>
        <v>773.22</v>
      </c>
      <c r="AF59" s="9">
        <f t="shared" si="20"/>
        <v>774.88</v>
      </c>
      <c r="AG59" s="9">
        <f t="shared" si="21"/>
        <v>775.68</v>
      </c>
      <c r="AH59" s="9">
        <f t="shared" si="12"/>
        <v>774.47</v>
      </c>
      <c r="AI59" s="9">
        <f t="shared" si="13"/>
        <v>773.45</v>
      </c>
      <c r="AJ59" s="9">
        <f t="shared" si="10"/>
        <v>774.56</v>
      </c>
      <c r="AK59" s="9">
        <f t="shared" si="11"/>
        <v>773.9</v>
      </c>
    </row>
    <row r="60" spans="1:37" x14ac:dyDescent="0.35">
      <c r="A60" t="s">
        <v>66</v>
      </c>
      <c r="B60" s="4">
        <v>1201357.1499999999</v>
      </c>
      <c r="C60" s="4">
        <v>1197007.73</v>
      </c>
      <c r="D60" s="4">
        <v>1198381.95</v>
      </c>
      <c r="E60" s="4">
        <v>1328615.1499999999</v>
      </c>
      <c r="F60" s="4">
        <v>1331011.18</v>
      </c>
      <c r="G60" s="4">
        <v>1329748.31</v>
      </c>
      <c r="H60" s="4">
        <v>1328759.6599999999</v>
      </c>
      <c r="I60" s="4">
        <v>1327036.21</v>
      </c>
      <c r="J60" s="4">
        <v>1331651.08</v>
      </c>
      <c r="K60" s="4">
        <v>1331257.28</v>
      </c>
      <c r="L60" s="4">
        <v>1327141.69</v>
      </c>
      <c r="M60" s="4">
        <v>1323689.01</v>
      </c>
      <c r="N60" s="4">
        <v>1747</v>
      </c>
      <c r="O60" s="4">
        <v>1744</v>
      </c>
      <c r="P60" s="4">
        <v>1747</v>
      </c>
      <c r="Q60" s="4">
        <v>1747</v>
      </c>
      <c r="R60" s="4">
        <v>1750</v>
      </c>
      <c r="S60" s="4">
        <v>1749</v>
      </c>
      <c r="T60" s="4">
        <v>1744</v>
      </c>
      <c r="U60" s="4">
        <v>1742</v>
      </c>
      <c r="V60" s="4">
        <v>1746</v>
      </c>
      <c r="W60" s="4">
        <v>1748</v>
      </c>
      <c r="X60" s="4">
        <v>1744</v>
      </c>
      <c r="Y60" s="4">
        <v>1742</v>
      </c>
      <c r="Z60" s="9">
        <f t="shared" si="14"/>
        <v>687.67</v>
      </c>
      <c r="AA60" s="9">
        <f t="shared" si="15"/>
        <v>686.36</v>
      </c>
      <c r="AB60" s="9">
        <f t="shared" si="16"/>
        <v>685.97</v>
      </c>
      <c r="AC60" s="9">
        <f t="shared" si="17"/>
        <v>760.51</v>
      </c>
      <c r="AD60" s="9">
        <f t="shared" si="18"/>
        <v>760.58</v>
      </c>
      <c r="AE60" s="9">
        <f t="shared" si="19"/>
        <v>760.29</v>
      </c>
      <c r="AF60" s="9">
        <f t="shared" si="20"/>
        <v>761.9</v>
      </c>
      <c r="AG60" s="9">
        <f t="shared" si="21"/>
        <v>761.79</v>
      </c>
      <c r="AH60" s="9">
        <f t="shared" si="12"/>
        <v>762.69</v>
      </c>
      <c r="AI60" s="9">
        <f t="shared" si="13"/>
        <v>761.59</v>
      </c>
      <c r="AJ60" s="9">
        <f t="shared" si="10"/>
        <v>760.98</v>
      </c>
      <c r="AK60" s="9">
        <f t="shared" si="11"/>
        <v>759.87</v>
      </c>
    </row>
    <row r="61" spans="1:37" x14ac:dyDescent="0.35">
      <c r="A61" t="s">
        <v>67</v>
      </c>
      <c r="B61" s="4">
        <v>873014.31</v>
      </c>
      <c r="C61" s="4">
        <v>868794.69</v>
      </c>
      <c r="D61" s="4">
        <v>869581.4</v>
      </c>
      <c r="E61" s="4">
        <v>961949.24</v>
      </c>
      <c r="F61" s="4">
        <v>965711.22</v>
      </c>
      <c r="G61" s="4">
        <v>966599.69</v>
      </c>
      <c r="H61" s="4">
        <v>960069.77</v>
      </c>
      <c r="I61" s="4">
        <v>958404.86</v>
      </c>
      <c r="J61" s="4">
        <v>958196.49</v>
      </c>
      <c r="K61" s="4">
        <v>956220.7</v>
      </c>
      <c r="L61" s="4">
        <v>959135.04</v>
      </c>
      <c r="M61" s="4">
        <v>965698.73</v>
      </c>
      <c r="N61" s="4">
        <v>1251</v>
      </c>
      <c r="O61" s="4">
        <v>1246</v>
      </c>
      <c r="P61" s="4">
        <v>1245</v>
      </c>
      <c r="Q61" s="4">
        <v>1245</v>
      </c>
      <c r="R61" s="4">
        <v>1251</v>
      </c>
      <c r="S61" s="4">
        <v>1251</v>
      </c>
      <c r="T61" s="4">
        <v>1242</v>
      </c>
      <c r="U61" s="4">
        <v>1240</v>
      </c>
      <c r="V61" s="4">
        <v>1242</v>
      </c>
      <c r="W61" s="4">
        <v>1237</v>
      </c>
      <c r="X61" s="4">
        <v>1243</v>
      </c>
      <c r="Y61" s="4">
        <v>1248</v>
      </c>
      <c r="Z61" s="9">
        <f t="shared" si="14"/>
        <v>697.85</v>
      </c>
      <c r="AA61" s="9">
        <f t="shared" si="15"/>
        <v>697.27</v>
      </c>
      <c r="AB61" s="9">
        <f t="shared" si="16"/>
        <v>698.46</v>
      </c>
      <c r="AC61" s="9">
        <f t="shared" si="17"/>
        <v>772.65</v>
      </c>
      <c r="AD61" s="9">
        <f t="shared" si="18"/>
        <v>771.95</v>
      </c>
      <c r="AE61" s="9">
        <f t="shared" si="19"/>
        <v>772.66</v>
      </c>
      <c r="AF61" s="9">
        <f t="shared" si="20"/>
        <v>773</v>
      </c>
      <c r="AG61" s="9">
        <f t="shared" si="21"/>
        <v>772.91</v>
      </c>
      <c r="AH61" s="9">
        <f t="shared" si="12"/>
        <v>771.49</v>
      </c>
      <c r="AI61" s="9">
        <f t="shared" si="13"/>
        <v>773.02</v>
      </c>
      <c r="AJ61" s="9">
        <f t="shared" si="10"/>
        <v>771.63</v>
      </c>
      <c r="AK61" s="9">
        <f t="shared" si="11"/>
        <v>773.8</v>
      </c>
    </row>
    <row r="62" spans="1:37" x14ac:dyDescent="0.35">
      <c r="A62" t="s">
        <v>68</v>
      </c>
      <c r="B62" s="4">
        <v>5558404.9699999997</v>
      </c>
      <c r="C62" s="4">
        <v>5531029.5300000003</v>
      </c>
      <c r="D62" s="4">
        <v>5550865.1299999999</v>
      </c>
      <c r="E62" s="4">
        <v>6140480.7599999998</v>
      </c>
      <c r="F62" s="4">
        <v>6146822.6699999999</v>
      </c>
      <c r="G62" s="4">
        <v>6154046.1500000004</v>
      </c>
      <c r="H62" s="4">
        <v>6157387.3799999999</v>
      </c>
      <c r="I62" s="4">
        <v>6147553.7800000003</v>
      </c>
      <c r="J62" s="4">
        <v>6142793.4500000002</v>
      </c>
      <c r="K62" s="4">
        <v>6143832.6100000003</v>
      </c>
      <c r="L62" s="4">
        <v>6142502.5499999998</v>
      </c>
      <c r="M62" s="4">
        <v>6153019.0999999996</v>
      </c>
      <c r="N62" s="4">
        <v>7608</v>
      </c>
      <c r="O62" s="4">
        <v>7619</v>
      </c>
      <c r="P62" s="4">
        <v>7623</v>
      </c>
      <c r="Q62" s="4">
        <v>7635</v>
      </c>
      <c r="R62" s="4">
        <v>7641</v>
      </c>
      <c r="S62" s="4">
        <v>7652</v>
      </c>
      <c r="T62" s="4">
        <v>7629</v>
      </c>
      <c r="U62" s="4">
        <v>7624</v>
      </c>
      <c r="V62" s="4">
        <v>7627</v>
      </c>
      <c r="W62" s="4">
        <v>7638</v>
      </c>
      <c r="X62" s="4">
        <v>7639</v>
      </c>
      <c r="Y62" s="4">
        <v>7640</v>
      </c>
      <c r="Z62" s="9">
        <f t="shared" si="14"/>
        <v>730.6</v>
      </c>
      <c r="AA62" s="9">
        <f t="shared" si="15"/>
        <v>725.95</v>
      </c>
      <c r="AB62" s="9">
        <f t="shared" si="16"/>
        <v>728.17</v>
      </c>
      <c r="AC62" s="9">
        <f t="shared" si="17"/>
        <v>804.25</v>
      </c>
      <c r="AD62" s="9">
        <f t="shared" si="18"/>
        <v>804.45</v>
      </c>
      <c r="AE62" s="9">
        <f t="shared" si="19"/>
        <v>804.24</v>
      </c>
      <c r="AF62" s="9">
        <f t="shared" si="20"/>
        <v>807.1</v>
      </c>
      <c r="AG62" s="9">
        <f t="shared" si="21"/>
        <v>806.34</v>
      </c>
      <c r="AH62" s="9">
        <f t="shared" si="12"/>
        <v>805.4</v>
      </c>
      <c r="AI62" s="9">
        <f t="shared" si="13"/>
        <v>804.38</v>
      </c>
      <c r="AJ62" s="9">
        <f t="shared" si="10"/>
        <v>804.1</v>
      </c>
      <c r="AK62" s="9">
        <f t="shared" si="11"/>
        <v>805.37</v>
      </c>
    </row>
    <row r="63" spans="1:37" x14ac:dyDescent="0.35">
      <c r="A63" t="s">
        <v>69</v>
      </c>
      <c r="B63" s="4">
        <v>1391469.01</v>
      </c>
      <c r="C63" s="4">
        <v>1393191.81</v>
      </c>
      <c r="D63" s="4">
        <v>1389788.45</v>
      </c>
      <c r="E63" s="4">
        <v>1540392.82</v>
      </c>
      <c r="F63" s="4">
        <v>1547781.35</v>
      </c>
      <c r="G63" s="4">
        <v>1543859.59</v>
      </c>
      <c r="H63" s="4">
        <v>1542938.53</v>
      </c>
      <c r="I63" s="4">
        <v>1542715.05</v>
      </c>
      <c r="J63" s="4">
        <v>1544070.07</v>
      </c>
      <c r="K63" s="4">
        <v>1548238.08</v>
      </c>
      <c r="L63" s="4">
        <v>1547587.97</v>
      </c>
      <c r="M63" s="4">
        <v>1548571.29</v>
      </c>
      <c r="N63" s="4">
        <v>1802</v>
      </c>
      <c r="O63" s="4">
        <v>1807</v>
      </c>
      <c r="P63" s="4">
        <v>1805</v>
      </c>
      <c r="Q63" s="4">
        <v>1806</v>
      </c>
      <c r="R63" s="4">
        <v>1811</v>
      </c>
      <c r="S63" s="4">
        <v>1809</v>
      </c>
      <c r="T63" s="4">
        <v>1803</v>
      </c>
      <c r="U63" s="4">
        <v>1804</v>
      </c>
      <c r="V63" s="4">
        <v>1805</v>
      </c>
      <c r="W63" s="4">
        <v>1808</v>
      </c>
      <c r="X63" s="4">
        <v>1808</v>
      </c>
      <c r="Y63" s="4">
        <v>1811</v>
      </c>
      <c r="Z63" s="9">
        <f t="shared" si="14"/>
        <v>772.18</v>
      </c>
      <c r="AA63" s="9">
        <f t="shared" si="15"/>
        <v>771</v>
      </c>
      <c r="AB63" s="9">
        <f t="shared" si="16"/>
        <v>769.97</v>
      </c>
      <c r="AC63" s="9">
        <f t="shared" si="17"/>
        <v>852.93</v>
      </c>
      <c r="AD63" s="9">
        <f t="shared" si="18"/>
        <v>854.66</v>
      </c>
      <c r="AE63" s="9">
        <f t="shared" si="19"/>
        <v>853.43</v>
      </c>
      <c r="AF63" s="9">
        <f t="shared" si="20"/>
        <v>855.76</v>
      </c>
      <c r="AG63" s="9">
        <f t="shared" si="21"/>
        <v>855.16</v>
      </c>
      <c r="AH63" s="9">
        <f t="shared" si="12"/>
        <v>855.44</v>
      </c>
      <c r="AI63" s="9">
        <f t="shared" si="13"/>
        <v>856.33</v>
      </c>
      <c r="AJ63" s="9">
        <f t="shared" si="10"/>
        <v>855.97</v>
      </c>
      <c r="AK63" s="9">
        <f t="shared" si="11"/>
        <v>855.09</v>
      </c>
    </row>
    <row r="64" spans="1:37" x14ac:dyDescent="0.35">
      <c r="A64" t="s">
        <v>70</v>
      </c>
      <c r="B64" s="4">
        <v>3107584.22</v>
      </c>
      <c r="C64" s="4">
        <v>3116051.21</v>
      </c>
      <c r="D64" s="4">
        <v>3130077.9</v>
      </c>
      <c r="E64" s="4">
        <v>3453067.51</v>
      </c>
      <c r="F64" s="4">
        <v>3465559.34</v>
      </c>
      <c r="G64" s="4">
        <v>3477488.54</v>
      </c>
      <c r="H64" s="4">
        <v>3479505.92</v>
      </c>
      <c r="I64" s="4">
        <v>3474836.42</v>
      </c>
      <c r="J64" s="4">
        <v>3476169.13</v>
      </c>
      <c r="K64" s="4">
        <v>3498936.95</v>
      </c>
      <c r="L64" s="4">
        <v>3473854.66</v>
      </c>
      <c r="M64" s="4">
        <v>3468710.95</v>
      </c>
      <c r="N64" s="4">
        <v>4115</v>
      </c>
      <c r="O64" s="4">
        <v>4131</v>
      </c>
      <c r="P64" s="4">
        <v>4145</v>
      </c>
      <c r="Q64" s="4">
        <v>4137</v>
      </c>
      <c r="R64" s="4">
        <v>4145</v>
      </c>
      <c r="S64" s="4">
        <v>4159</v>
      </c>
      <c r="T64" s="4">
        <v>4146</v>
      </c>
      <c r="U64" s="4">
        <v>4140</v>
      </c>
      <c r="V64" s="4">
        <v>4141</v>
      </c>
      <c r="W64" s="4">
        <v>4145</v>
      </c>
      <c r="X64" s="4">
        <v>4142</v>
      </c>
      <c r="Y64" s="4">
        <v>4131</v>
      </c>
      <c r="Z64" s="9">
        <f t="shared" si="14"/>
        <v>755.18</v>
      </c>
      <c r="AA64" s="9">
        <f t="shared" si="15"/>
        <v>754.31</v>
      </c>
      <c r="AB64" s="9">
        <f t="shared" si="16"/>
        <v>755.15</v>
      </c>
      <c r="AC64" s="9">
        <f t="shared" si="17"/>
        <v>834.68</v>
      </c>
      <c r="AD64" s="9">
        <f t="shared" si="18"/>
        <v>836.08</v>
      </c>
      <c r="AE64" s="9">
        <f t="shared" si="19"/>
        <v>836.14</v>
      </c>
      <c r="AF64" s="9">
        <f t="shared" si="20"/>
        <v>839.24</v>
      </c>
      <c r="AG64" s="9">
        <f t="shared" si="21"/>
        <v>839.33</v>
      </c>
      <c r="AH64" s="9">
        <f t="shared" si="12"/>
        <v>839.45</v>
      </c>
      <c r="AI64" s="9">
        <f t="shared" si="13"/>
        <v>844.13</v>
      </c>
      <c r="AJ64" s="9">
        <f t="shared" si="10"/>
        <v>838.69</v>
      </c>
      <c r="AK64" s="9">
        <f t="shared" si="11"/>
        <v>839.68</v>
      </c>
    </row>
    <row r="65" spans="1:37" x14ac:dyDescent="0.35">
      <c r="A65" t="s">
        <v>71</v>
      </c>
      <c r="B65" s="4">
        <v>533973.34</v>
      </c>
      <c r="C65" s="4">
        <v>534926.76</v>
      </c>
      <c r="D65" s="4">
        <v>534403.62</v>
      </c>
      <c r="E65" s="4">
        <v>588923.84</v>
      </c>
      <c r="F65" s="4">
        <v>591623.86</v>
      </c>
      <c r="G65" s="4">
        <v>591961.68999999994</v>
      </c>
      <c r="H65" s="4">
        <v>589292.64</v>
      </c>
      <c r="I65" s="4">
        <v>589616.52</v>
      </c>
      <c r="J65" s="4">
        <v>588365.06999999995</v>
      </c>
      <c r="K65" s="4">
        <v>590189.75</v>
      </c>
      <c r="L65" s="4">
        <v>592802.53</v>
      </c>
      <c r="M65" s="4">
        <v>589440.49</v>
      </c>
      <c r="N65" s="4">
        <v>792</v>
      </c>
      <c r="O65" s="4">
        <v>795</v>
      </c>
      <c r="P65" s="4">
        <v>794</v>
      </c>
      <c r="Q65" s="4">
        <v>790</v>
      </c>
      <c r="R65" s="4">
        <v>794</v>
      </c>
      <c r="S65" s="4">
        <v>795</v>
      </c>
      <c r="T65" s="4">
        <v>791</v>
      </c>
      <c r="U65" s="4">
        <v>792</v>
      </c>
      <c r="V65" s="4">
        <v>790</v>
      </c>
      <c r="W65" s="4">
        <v>794</v>
      </c>
      <c r="X65" s="4">
        <v>794</v>
      </c>
      <c r="Y65" s="4">
        <v>792</v>
      </c>
      <c r="Z65" s="9">
        <f t="shared" si="14"/>
        <v>674.21</v>
      </c>
      <c r="AA65" s="9">
        <f t="shared" si="15"/>
        <v>672.86</v>
      </c>
      <c r="AB65" s="9">
        <f t="shared" si="16"/>
        <v>673.05</v>
      </c>
      <c r="AC65" s="9">
        <f t="shared" si="17"/>
        <v>745.47</v>
      </c>
      <c r="AD65" s="9">
        <f t="shared" si="18"/>
        <v>745.12</v>
      </c>
      <c r="AE65" s="9">
        <f t="shared" si="19"/>
        <v>744.61</v>
      </c>
      <c r="AF65" s="9">
        <f t="shared" si="20"/>
        <v>745</v>
      </c>
      <c r="AG65" s="9">
        <f t="shared" si="21"/>
        <v>744.47</v>
      </c>
      <c r="AH65" s="9">
        <f t="shared" si="12"/>
        <v>744.77</v>
      </c>
      <c r="AI65" s="9">
        <f t="shared" si="13"/>
        <v>743.31</v>
      </c>
      <c r="AJ65" s="9">
        <f t="shared" si="10"/>
        <v>746.6</v>
      </c>
      <c r="AK65" s="9">
        <f t="shared" si="11"/>
        <v>744.24</v>
      </c>
    </row>
    <row r="66" spans="1:37" x14ac:dyDescent="0.35">
      <c r="A66" t="s">
        <v>72</v>
      </c>
      <c r="B66" s="4">
        <v>2928577.76</v>
      </c>
      <c r="C66" s="4">
        <v>2932441.04</v>
      </c>
      <c r="D66" s="4">
        <v>2939650.62</v>
      </c>
      <c r="E66" s="4">
        <v>3253148.99</v>
      </c>
      <c r="F66" s="4">
        <v>3257587.96</v>
      </c>
      <c r="G66" s="4">
        <v>3256930.28</v>
      </c>
      <c r="H66" s="4">
        <v>3260346.27</v>
      </c>
      <c r="I66" s="4">
        <v>3255763.72</v>
      </c>
      <c r="J66" s="4">
        <v>3256373.73</v>
      </c>
      <c r="K66" s="4">
        <v>3257427.7</v>
      </c>
      <c r="L66" s="4">
        <v>3253925.04</v>
      </c>
      <c r="M66" s="4">
        <v>3254870.32</v>
      </c>
      <c r="N66" s="4">
        <v>4370</v>
      </c>
      <c r="O66" s="4">
        <v>4384</v>
      </c>
      <c r="P66" s="4">
        <v>4392</v>
      </c>
      <c r="Q66" s="4">
        <v>4391</v>
      </c>
      <c r="R66" s="4">
        <v>4401</v>
      </c>
      <c r="S66" s="4">
        <v>4403</v>
      </c>
      <c r="T66" s="4">
        <v>4399</v>
      </c>
      <c r="U66" s="4">
        <v>4398</v>
      </c>
      <c r="V66" s="4">
        <v>4401</v>
      </c>
      <c r="W66" s="4">
        <v>4407</v>
      </c>
      <c r="X66" s="4">
        <v>4405</v>
      </c>
      <c r="Y66" s="4">
        <v>4408</v>
      </c>
      <c r="Z66" s="9">
        <f t="shared" si="14"/>
        <v>670.16</v>
      </c>
      <c r="AA66" s="9">
        <f t="shared" si="15"/>
        <v>668.9</v>
      </c>
      <c r="AB66" s="9">
        <f t="shared" si="16"/>
        <v>669.32</v>
      </c>
      <c r="AC66" s="9">
        <f t="shared" si="17"/>
        <v>740.87</v>
      </c>
      <c r="AD66" s="9">
        <f t="shared" si="18"/>
        <v>740.19</v>
      </c>
      <c r="AE66" s="9">
        <f t="shared" si="19"/>
        <v>739.71</v>
      </c>
      <c r="AF66" s="9">
        <f t="shared" si="20"/>
        <v>741.16</v>
      </c>
      <c r="AG66" s="9">
        <f t="shared" si="21"/>
        <v>740.28</v>
      </c>
      <c r="AH66" s="9">
        <f t="shared" si="12"/>
        <v>739.92</v>
      </c>
      <c r="AI66" s="9">
        <f t="shared" si="13"/>
        <v>739.15</v>
      </c>
      <c r="AJ66" s="9">
        <f t="shared" si="10"/>
        <v>738.69</v>
      </c>
      <c r="AK66" s="9">
        <f t="shared" si="11"/>
        <v>738.4</v>
      </c>
    </row>
    <row r="67" spans="1:37" x14ac:dyDescent="0.35">
      <c r="A67" t="s">
        <v>94</v>
      </c>
      <c r="B67" s="4">
        <v>67432365.340000004</v>
      </c>
      <c r="C67" s="4">
        <v>67470643.5</v>
      </c>
      <c r="D67" s="4">
        <v>67443499.840000004</v>
      </c>
      <c r="E67" s="4">
        <v>74687256.230000004</v>
      </c>
      <c r="F67" s="4">
        <v>74785748.060000002</v>
      </c>
      <c r="G67" s="4">
        <v>74762074.200000003</v>
      </c>
      <c r="H67" s="4">
        <v>74645047.799999997</v>
      </c>
      <c r="I67" s="4">
        <v>74542026.569999993</v>
      </c>
      <c r="J67" s="4">
        <v>74543832.760000005</v>
      </c>
      <c r="K67" s="4">
        <v>74580522.719999999</v>
      </c>
      <c r="L67" s="4">
        <v>74469696.090000004</v>
      </c>
      <c r="M67" s="4">
        <v>74542396.25</v>
      </c>
      <c r="N67" s="4">
        <v>92674</v>
      </c>
      <c r="O67" s="4">
        <v>92753</v>
      </c>
      <c r="P67" s="4">
        <v>92813</v>
      </c>
      <c r="Q67" s="4">
        <v>92836</v>
      </c>
      <c r="R67" s="4">
        <v>92954</v>
      </c>
      <c r="S67" s="4">
        <v>92984</v>
      </c>
      <c r="T67" s="4">
        <v>92671</v>
      </c>
      <c r="U67" s="4">
        <v>92538</v>
      </c>
      <c r="V67" s="4">
        <v>92562</v>
      </c>
      <c r="W67" s="4">
        <v>92621</v>
      </c>
      <c r="X67" s="4">
        <v>92633</v>
      </c>
      <c r="Y67" s="4">
        <v>92697</v>
      </c>
      <c r="Z67" s="9">
        <f t="shared" si="14"/>
        <v>727.63</v>
      </c>
      <c r="AA67" s="9">
        <f t="shared" si="15"/>
        <v>727.42</v>
      </c>
      <c r="AB67" s="9">
        <f t="shared" si="16"/>
        <v>726.66</v>
      </c>
      <c r="AC67" s="9">
        <f t="shared" si="17"/>
        <v>804.51</v>
      </c>
      <c r="AD67" s="9">
        <f t="shared" si="18"/>
        <v>804.55</v>
      </c>
      <c r="AE67" s="9">
        <f t="shared" si="19"/>
        <v>804.03</v>
      </c>
      <c r="AF67" s="9">
        <f t="shared" si="20"/>
        <v>805.48</v>
      </c>
      <c r="AG67" s="9">
        <f t="shared" si="21"/>
        <v>805.53</v>
      </c>
      <c r="AH67" s="9">
        <f t="shared" si="12"/>
        <v>805.34</v>
      </c>
      <c r="AI67" s="9">
        <f t="shared" si="13"/>
        <v>805.22</v>
      </c>
      <c r="AJ67" s="9">
        <f t="shared" si="10"/>
        <v>803.92</v>
      </c>
      <c r="AK67" s="9">
        <f t="shared" si="11"/>
        <v>804.15</v>
      </c>
    </row>
    <row r="68" spans="1:37" x14ac:dyDescent="0.35">
      <c r="A68" t="s">
        <v>73</v>
      </c>
      <c r="B68" s="4">
        <v>2050293.35</v>
      </c>
      <c r="C68" s="4">
        <v>2054086.8</v>
      </c>
      <c r="D68" s="4">
        <v>2055658.77</v>
      </c>
      <c r="E68" s="4">
        <v>2274525.6</v>
      </c>
      <c r="F68" s="4">
        <v>2305760.15</v>
      </c>
      <c r="G68" s="4">
        <v>2271558.83</v>
      </c>
      <c r="H68" s="4">
        <v>2270579.73</v>
      </c>
      <c r="I68" s="4">
        <v>2267734.65</v>
      </c>
      <c r="J68" s="4">
        <v>2263332.92</v>
      </c>
      <c r="K68" s="4">
        <v>2273809</v>
      </c>
      <c r="L68" s="4">
        <v>2265920.56</v>
      </c>
      <c r="M68" s="4">
        <v>2262470.31</v>
      </c>
      <c r="N68" s="4">
        <v>2960</v>
      </c>
      <c r="O68" s="4">
        <v>2969</v>
      </c>
      <c r="P68" s="4">
        <v>2974</v>
      </c>
      <c r="Q68" s="4">
        <v>2974</v>
      </c>
      <c r="R68" s="4">
        <v>2971</v>
      </c>
      <c r="S68" s="4">
        <v>2968</v>
      </c>
      <c r="T68" s="4">
        <v>2964</v>
      </c>
      <c r="U68" s="4">
        <v>2957</v>
      </c>
      <c r="V68" s="4">
        <v>2955</v>
      </c>
      <c r="W68" s="4">
        <v>2964</v>
      </c>
      <c r="X68" s="4">
        <v>2961</v>
      </c>
      <c r="Y68" s="4">
        <v>2958</v>
      </c>
      <c r="Z68" s="9">
        <f t="shared" si="14"/>
        <v>692.67</v>
      </c>
      <c r="AA68" s="9">
        <f t="shared" si="15"/>
        <v>691.84</v>
      </c>
      <c r="AB68" s="9">
        <f t="shared" si="16"/>
        <v>691.21</v>
      </c>
      <c r="AC68" s="9">
        <f t="shared" si="17"/>
        <v>764.8</v>
      </c>
      <c r="AD68" s="9">
        <f t="shared" si="18"/>
        <v>776.09</v>
      </c>
      <c r="AE68" s="9">
        <f t="shared" si="19"/>
        <v>765.35</v>
      </c>
      <c r="AF68" s="9">
        <f t="shared" si="20"/>
        <v>766.05</v>
      </c>
      <c r="AG68" s="9">
        <f t="shared" si="21"/>
        <v>766.9</v>
      </c>
      <c r="AH68" s="9">
        <f t="shared" si="12"/>
        <v>765.93</v>
      </c>
      <c r="AI68" s="9">
        <f t="shared" si="13"/>
        <v>767.14</v>
      </c>
      <c r="AJ68" s="9">
        <f t="shared" si="10"/>
        <v>765.26</v>
      </c>
      <c r="AK68" s="9">
        <f t="shared" si="11"/>
        <v>764.86</v>
      </c>
    </row>
    <row r="69" spans="1:37" x14ac:dyDescent="0.35">
      <c r="A69" t="s">
        <v>74</v>
      </c>
      <c r="B69" s="4">
        <v>14603999.52</v>
      </c>
      <c r="C69" s="4">
        <v>14590324.01</v>
      </c>
      <c r="D69" s="4">
        <v>14600679.23</v>
      </c>
      <c r="E69" s="4">
        <v>16167110.83</v>
      </c>
      <c r="F69" s="4">
        <v>16188133.32</v>
      </c>
      <c r="G69" s="4">
        <v>16170143.460000001</v>
      </c>
      <c r="H69" s="4">
        <v>16149912.77</v>
      </c>
      <c r="I69" s="4">
        <v>16122371.810000001</v>
      </c>
      <c r="J69" s="4">
        <v>16096075.91</v>
      </c>
      <c r="K69" s="4">
        <v>16103479.15</v>
      </c>
      <c r="L69" s="4">
        <v>16075363.77</v>
      </c>
      <c r="M69" s="4">
        <v>16064862.42</v>
      </c>
      <c r="N69" s="4">
        <v>19922</v>
      </c>
      <c r="O69" s="4">
        <v>19908</v>
      </c>
      <c r="P69" s="4">
        <v>19939</v>
      </c>
      <c r="Q69" s="4">
        <v>19943</v>
      </c>
      <c r="R69" s="4">
        <v>19964</v>
      </c>
      <c r="S69" s="4">
        <v>19953</v>
      </c>
      <c r="T69" s="4">
        <v>19885</v>
      </c>
      <c r="U69" s="4">
        <v>19832</v>
      </c>
      <c r="V69" s="4">
        <v>19813</v>
      </c>
      <c r="W69" s="4">
        <v>19819</v>
      </c>
      <c r="X69" s="4">
        <v>19822</v>
      </c>
      <c r="Y69" s="4">
        <v>19790</v>
      </c>
      <c r="Z69" s="9">
        <f t="shared" ref="Z69:Z85" si="22">ROUND(B69/N69,2)</f>
        <v>733.06</v>
      </c>
      <c r="AA69" s="9">
        <f t="shared" ref="AA69:AA85" si="23">ROUND(C69/O69,2)</f>
        <v>732.89</v>
      </c>
      <c r="AB69" s="9">
        <f t="shared" ref="AB69:AB85" si="24">ROUND(D69/P69,2)</f>
        <v>732.27</v>
      </c>
      <c r="AC69" s="9">
        <f t="shared" ref="AC69:AC85" si="25">ROUND(E69/Q69,2)</f>
        <v>810.67</v>
      </c>
      <c r="AD69" s="9">
        <f t="shared" ref="AD69:AD85" si="26">ROUND(F69/R69,2)</f>
        <v>810.87</v>
      </c>
      <c r="AE69" s="9">
        <f t="shared" ref="AE69:AE85" si="27">ROUND(G69/S69,2)</f>
        <v>810.41</v>
      </c>
      <c r="AF69" s="9">
        <f t="shared" ref="AF69:AF85" si="28">ROUND(H69/T69,2)</f>
        <v>812.17</v>
      </c>
      <c r="AG69" s="9">
        <f t="shared" si="21"/>
        <v>812.95</v>
      </c>
      <c r="AH69" s="9">
        <f t="shared" si="12"/>
        <v>812.4</v>
      </c>
      <c r="AI69" s="9">
        <f t="shared" si="13"/>
        <v>812.53</v>
      </c>
      <c r="AJ69" s="9">
        <f t="shared" si="10"/>
        <v>810.99</v>
      </c>
      <c r="AK69" s="9">
        <f t="shared" si="11"/>
        <v>811.77</v>
      </c>
    </row>
    <row r="70" spans="1:37" x14ac:dyDescent="0.35">
      <c r="A70" t="s">
        <v>75</v>
      </c>
      <c r="B70" s="4">
        <v>1420215.37</v>
      </c>
      <c r="C70" s="4">
        <v>1432038.27</v>
      </c>
      <c r="D70" s="4">
        <v>1423207.54</v>
      </c>
      <c r="E70" s="4">
        <v>1576218.25</v>
      </c>
      <c r="F70" s="4">
        <v>1580156.15</v>
      </c>
      <c r="G70" s="4">
        <v>1587051.19</v>
      </c>
      <c r="H70" s="4">
        <v>1593066.47</v>
      </c>
      <c r="I70" s="4">
        <v>1591183.02</v>
      </c>
      <c r="J70" s="4">
        <v>1590831.82</v>
      </c>
      <c r="K70" s="4">
        <v>1612869.5</v>
      </c>
      <c r="L70" s="4">
        <v>1602227.21</v>
      </c>
      <c r="M70" s="4">
        <v>1614369.11</v>
      </c>
      <c r="N70" s="4">
        <v>2004</v>
      </c>
      <c r="O70" s="4">
        <v>2012</v>
      </c>
      <c r="P70" s="4">
        <v>2008</v>
      </c>
      <c r="Q70" s="4">
        <v>2008</v>
      </c>
      <c r="R70" s="4">
        <v>2015</v>
      </c>
      <c r="S70" s="4">
        <v>2022</v>
      </c>
      <c r="T70" s="4">
        <v>2025</v>
      </c>
      <c r="U70" s="4">
        <v>2022</v>
      </c>
      <c r="V70" s="4">
        <v>2024</v>
      </c>
      <c r="W70" s="4">
        <v>2034</v>
      </c>
      <c r="X70" s="4">
        <v>2041</v>
      </c>
      <c r="Y70" s="4">
        <v>2048</v>
      </c>
      <c r="Z70" s="9">
        <f t="shared" si="22"/>
        <v>708.69</v>
      </c>
      <c r="AA70" s="9">
        <f t="shared" si="23"/>
        <v>711.75</v>
      </c>
      <c r="AB70" s="9">
        <f t="shared" si="24"/>
        <v>708.77</v>
      </c>
      <c r="AC70" s="9">
        <f t="shared" si="25"/>
        <v>784.97</v>
      </c>
      <c r="AD70" s="9">
        <f t="shared" si="26"/>
        <v>784.2</v>
      </c>
      <c r="AE70" s="9">
        <f t="shared" si="27"/>
        <v>784.89</v>
      </c>
      <c r="AF70" s="9">
        <f t="shared" si="28"/>
        <v>786.7</v>
      </c>
      <c r="AG70" s="9">
        <f t="shared" si="21"/>
        <v>786.94</v>
      </c>
      <c r="AH70" s="9">
        <f t="shared" si="12"/>
        <v>785.98</v>
      </c>
      <c r="AI70" s="9">
        <f t="shared" si="13"/>
        <v>792.95</v>
      </c>
      <c r="AJ70" s="9">
        <f t="shared" ref="AJ70:AJ85" si="29">ROUND(L70/X70,2)</f>
        <v>785.02</v>
      </c>
      <c r="AK70" s="9">
        <f t="shared" ref="AK70:AK85" si="30">ROUND(M70/Y70,2)</f>
        <v>788.27</v>
      </c>
    </row>
    <row r="71" spans="1:37" x14ac:dyDescent="0.35">
      <c r="A71" t="s">
        <v>76</v>
      </c>
      <c r="B71" s="4">
        <v>1825470.32</v>
      </c>
      <c r="C71" s="4">
        <v>1827581.96</v>
      </c>
      <c r="D71" s="4">
        <v>1826377.26</v>
      </c>
      <c r="E71" s="4">
        <v>2026519.32</v>
      </c>
      <c r="F71" s="4">
        <v>2025371.58</v>
      </c>
      <c r="G71" s="4">
        <v>2026025.68</v>
      </c>
      <c r="H71" s="4">
        <v>2024129.11</v>
      </c>
      <c r="I71" s="4">
        <v>2021277.32</v>
      </c>
      <c r="J71" s="4">
        <v>2021376.58</v>
      </c>
      <c r="K71" s="4">
        <v>2024253.72</v>
      </c>
      <c r="L71" s="4">
        <v>2026465.6</v>
      </c>
      <c r="M71" s="4">
        <v>2025127.87</v>
      </c>
      <c r="N71" s="4">
        <v>2595</v>
      </c>
      <c r="O71" s="4">
        <v>2602</v>
      </c>
      <c r="P71" s="4">
        <v>2603</v>
      </c>
      <c r="Q71" s="4">
        <v>2602</v>
      </c>
      <c r="R71" s="4">
        <v>2611</v>
      </c>
      <c r="S71" s="4">
        <v>2608</v>
      </c>
      <c r="T71" s="4">
        <v>2604</v>
      </c>
      <c r="U71" s="4">
        <v>2603</v>
      </c>
      <c r="V71" s="4">
        <v>2605</v>
      </c>
      <c r="W71" s="4">
        <v>2609</v>
      </c>
      <c r="X71" s="4">
        <v>2614</v>
      </c>
      <c r="Y71" s="4">
        <v>2611</v>
      </c>
      <c r="Z71" s="9">
        <f t="shared" si="22"/>
        <v>703.46</v>
      </c>
      <c r="AA71" s="9">
        <f t="shared" si="23"/>
        <v>702.38</v>
      </c>
      <c r="AB71" s="9">
        <f t="shared" si="24"/>
        <v>701.64</v>
      </c>
      <c r="AC71" s="9">
        <f t="shared" si="25"/>
        <v>778.83</v>
      </c>
      <c r="AD71" s="9">
        <f t="shared" si="26"/>
        <v>775.71</v>
      </c>
      <c r="AE71" s="9">
        <f t="shared" si="27"/>
        <v>776.85</v>
      </c>
      <c r="AF71" s="9">
        <f t="shared" si="28"/>
        <v>777.32</v>
      </c>
      <c r="AG71" s="9">
        <f t="shared" si="21"/>
        <v>776.52</v>
      </c>
      <c r="AH71" s="9">
        <f t="shared" ref="AH71:AH85" si="31">ROUND(J71/V71,2)</f>
        <v>775.96</v>
      </c>
      <c r="AI71" s="9">
        <f t="shared" ref="AI71:AI85" si="32">ROUND(K71/W71,2)</f>
        <v>775.87</v>
      </c>
      <c r="AJ71" s="9">
        <f t="shared" si="29"/>
        <v>775.24</v>
      </c>
      <c r="AK71" s="9">
        <f t="shared" si="30"/>
        <v>775.61</v>
      </c>
    </row>
    <row r="72" spans="1:37" x14ac:dyDescent="0.35">
      <c r="A72" t="s">
        <v>77</v>
      </c>
      <c r="B72" s="4">
        <v>1157021.55</v>
      </c>
      <c r="C72" s="4">
        <v>1160627.05</v>
      </c>
      <c r="D72" s="4">
        <v>1162531.76</v>
      </c>
      <c r="E72" s="4">
        <v>1277872.7</v>
      </c>
      <c r="F72" s="4">
        <v>1279139.8799999999</v>
      </c>
      <c r="G72" s="4">
        <v>1275957.42</v>
      </c>
      <c r="H72" s="4">
        <v>1280417.3899999999</v>
      </c>
      <c r="I72" s="4">
        <v>1279390.1599999999</v>
      </c>
      <c r="J72" s="4">
        <v>1278085.44</v>
      </c>
      <c r="K72" s="4">
        <v>1272083.72</v>
      </c>
      <c r="L72" s="4">
        <v>1269282.48</v>
      </c>
      <c r="M72" s="4">
        <v>1269218.74</v>
      </c>
      <c r="N72" s="4">
        <v>1671</v>
      </c>
      <c r="O72" s="4">
        <v>1680</v>
      </c>
      <c r="P72" s="4">
        <v>1673</v>
      </c>
      <c r="Q72" s="4">
        <v>1671</v>
      </c>
      <c r="R72" s="4">
        <v>1668</v>
      </c>
      <c r="S72" s="4">
        <v>1668</v>
      </c>
      <c r="T72" s="4">
        <v>1667</v>
      </c>
      <c r="U72" s="4">
        <v>1670</v>
      </c>
      <c r="V72" s="4">
        <v>1672</v>
      </c>
      <c r="W72" s="4">
        <v>1666</v>
      </c>
      <c r="X72" s="4">
        <v>1660</v>
      </c>
      <c r="Y72" s="4">
        <v>1661</v>
      </c>
      <c r="Z72" s="9">
        <f t="shared" si="22"/>
        <v>692.41</v>
      </c>
      <c r="AA72" s="9">
        <f t="shared" si="23"/>
        <v>690.85</v>
      </c>
      <c r="AB72" s="9">
        <f t="shared" si="24"/>
        <v>694.88</v>
      </c>
      <c r="AC72" s="9">
        <f t="shared" si="25"/>
        <v>764.74</v>
      </c>
      <c r="AD72" s="9">
        <f t="shared" si="26"/>
        <v>766.87</v>
      </c>
      <c r="AE72" s="9">
        <f t="shared" si="27"/>
        <v>764.96</v>
      </c>
      <c r="AF72" s="9">
        <f t="shared" si="28"/>
        <v>768.1</v>
      </c>
      <c r="AG72" s="9">
        <f t="shared" si="21"/>
        <v>766.1</v>
      </c>
      <c r="AH72" s="9">
        <f t="shared" si="31"/>
        <v>764.41</v>
      </c>
      <c r="AI72" s="9">
        <f t="shared" si="32"/>
        <v>763.56</v>
      </c>
      <c r="AJ72" s="9">
        <f t="shared" si="29"/>
        <v>764.63</v>
      </c>
      <c r="AK72" s="9">
        <f t="shared" si="30"/>
        <v>764.13</v>
      </c>
    </row>
    <row r="73" spans="1:37" x14ac:dyDescent="0.35">
      <c r="A73" t="s">
        <v>78</v>
      </c>
      <c r="B73" s="4">
        <v>2138429.4700000002</v>
      </c>
      <c r="C73" s="4">
        <v>2150490.38</v>
      </c>
      <c r="D73" s="4">
        <v>2149456.13</v>
      </c>
      <c r="E73" s="4">
        <v>2378285.14</v>
      </c>
      <c r="F73" s="4">
        <v>2377894.66</v>
      </c>
      <c r="G73" s="4">
        <v>2374120.77</v>
      </c>
      <c r="H73" s="4">
        <v>2367955.8199999998</v>
      </c>
      <c r="I73" s="4">
        <v>2371694.87</v>
      </c>
      <c r="J73" s="4">
        <v>2368090.77</v>
      </c>
      <c r="K73" s="4">
        <v>2367350.4700000002</v>
      </c>
      <c r="L73" s="4">
        <v>2362645.9700000002</v>
      </c>
      <c r="M73" s="4">
        <v>2366727.52</v>
      </c>
      <c r="N73" s="4">
        <v>2981</v>
      </c>
      <c r="O73" s="4">
        <v>2998</v>
      </c>
      <c r="P73" s="4">
        <v>3002</v>
      </c>
      <c r="Q73" s="4">
        <v>3001</v>
      </c>
      <c r="R73" s="4">
        <v>2995</v>
      </c>
      <c r="S73" s="4">
        <v>2993</v>
      </c>
      <c r="T73" s="4">
        <v>2977</v>
      </c>
      <c r="U73" s="4">
        <v>2974</v>
      </c>
      <c r="V73" s="4">
        <v>2974</v>
      </c>
      <c r="W73" s="4">
        <v>2971</v>
      </c>
      <c r="X73" s="4">
        <v>2974</v>
      </c>
      <c r="Y73" s="4">
        <v>2979</v>
      </c>
      <c r="Z73" s="9">
        <f t="shared" si="22"/>
        <v>717.35</v>
      </c>
      <c r="AA73" s="9">
        <f t="shared" si="23"/>
        <v>717.31</v>
      </c>
      <c r="AB73" s="9">
        <f t="shared" si="24"/>
        <v>716.01</v>
      </c>
      <c r="AC73" s="9">
        <f t="shared" si="25"/>
        <v>792.5</v>
      </c>
      <c r="AD73" s="9">
        <f t="shared" si="26"/>
        <v>793.95</v>
      </c>
      <c r="AE73" s="9">
        <f t="shared" si="27"/>
        <v>793.22</v>
      </c>
      <c r="AF73" s="9">
        <f t="shared" si="28"/>
        <v>795.42</v>
      </c>
      <c r="AG73" s="9">
        <f t="shared" si="21"/>
        <v>797.48</v>
      </c>
      <c r="AH73" s="9">
        <f t="shared" si="31"/>
        <v>796.26</v>
      </c>
      <c r="AI73" s="9">
        <f t="shared" si="32"/>
        <v>796.82</v>
      </c>
      <c r="AJ73" s="9">
        <f t="shared" si="29"/>
        <v>794.43</v>
      </c>
      <c r="AK73" s="9">
        <f t="shared" si="30"/>
        <v>794.47</v>
      </c>
    </row>
    <row r="74" spans="1:37" x14ac:dyDescent="0.35">
      <c r="A74" t="s">
        <v>79</v>
      </c>
      <c r="B74" s="4">
        <v>2791903.38</v>
      </c>
      <c r="C74" s="4">
        <v>2805979.72</v>
      </c>
      <c r="D74" s="4">
        <v>2796486.26</v>
      </c>
      <c r="E74" s="4">
        <v>3099109.61</v>
      </c>
      <c r="F74" s="4">
        <v>3104218.02</v>
      </c>
      <c r="G74" s="4">
        <v>3097529.09</v>
      </c>
      <c r="H74" s="4">
        <v>3093898.31</v>
      </c>
      <c r="I74" s="4">
        <v>3087966.87</v>
      </c>
      <c r="J74" s="4">
        <v>3084636.57</v>
      </c>
      <c r="K74" s="4">
        <v>3079548.32</v>
      </c>
      <c r="L74" s="4">
        <v>3077123.77</v>
      </c>
      <c r="M74" s="4">
        <v>3080550.21</v>
      </c>
      <c r="N74" s="4">
        <v>4141</v>
      </c>
      <c r="O74" s="4">
        <v>4150</v>
      </c>
      <c r="P74" s="4">
        <v>4155</v>
      </c>
      <c r="Q74" s="4">
        <v>4156</v>
      </c>
      <c r="R74" s="4">
        <v>4161</v>
      </c>
      <c r="S74" s="4">
        <v>4161</v>
      </c>
      <c r="T74" s="4">
        <v>4147</v>
      </c>
      <c r="U74" s="4">
        <v>4139</v>
      </c>
      <c r="V74" s="4">
        <v>4134</v>
      </c>
      <c r="W74" s="4">
        <v>4132</v>
      </c>
      <c r="X74" s="4">
        <v>4128</v>
      </c>
      <c r="Y74" s="4">
        <v>4130</v>
      </c>
      <c r="Z74" s="9">
        <f t="shared" si="22"/>
        <v>674.21</v>
      </c>
      <c r="AA74" s="9">
        <f t="shared" si="23"/>
        <v>676.14</v>
      </c>
      <c r="AB74" s="9">
        <f t="shared" si="24"/>
        <v>673.04</v>
      </c>
      <c r="AC74" s="9">
        <f t="shared" si="25"/>
        <v>745.7</v>
      </c>
      <c r="AD74" s="9">
        <f t="shared" si="26"/>
        <v>746.03</v>
      </c>
      <c r="AE74" s="9">
        <f t="shared" si="27"/>
        <v>744.42</v>
      </c>
      <c r="AF74" s="9">
        <f t="shared" si="28"/>
        <v>746.06</v>
      </c>
      <c r="AG74" s="9">
        <f t="shared" si="21"/>
        <v>746.07</v>
      </c>
      <c r="AH74" s="9">
        <f t="shared" si="31"/>
        <v>746.16</v>
      </c>
      <c r="AI74" s="9">
        <f t="shared" si="32"/>
        <v>745.29</v>
      </c>
      <c r="AJ74" s="9">
        <f t="shared" si="29"/>
        <v>745.43</v>
      </c>
      <c r="AK74" s="9">
        <f t="shared" si="30"/>
        <v>745.9</v>
      </c>
    </row>
    <row r="75" spans="1:37" x14ac:dyDescent="0.35">
      <c r="A75" t="s">
        <v>80</v>
      </c>
      <c r="B75" s="4">
        <v>2814290.65</v>
      </c>
      <c r="C75" s="4">
        <v>2827631.2</v>
      </c>
      <c r="D75" s="4">
        <v>2837225.59</v>
      </c>
      <c r="E75" s="4">
        <v>3141902.3</v>
      </c>
      <c r="F75" s="4">
        <v>3156015.39</v>
      </c>
      <c r="G75" s="4">
        <v>3152333.3</v>
      </c>
      <c r="H75" s="4">
        <v>3160668.76</v>
      </c>
      <c r="I75" s="4">
        <v>3145907.82</v>
      </c>
      <c r="J75" s="4">
        <v>3148404.77</v>
      </c>
      <c r="K75" s="4">
        <v>3166388.92</v>
      </c>
      <c r="L75" s="4">
        <v>3158228.58</v>
      </c>
      <c r="M75" s="4">
        <v>3163407.55</v>
      </c>
      <c r="N75" s="4">
        <v>3534</v>
      </c>
      <c r="O75" s="4">
        <v>3552</v>
      </c>
      <c r="P75" s="4">
        <v>3565</v>
      </c>
      <c r="Q75" s="4">
        <v>3562</v>
      </c>
      <c r="R75" s="4">
        <v>3575</v>
      </c>
      <c r="S75" s="4">
        <v>3572</v>
      </c>
      <c r="T75" s="4">
        <v>3566</v>
      </c>
      <c r="U75" s="4">
        <v>3555</v>
      </c>
      <c r="V75" s="4">
        <v>3557</v>
      </c>
      <c r="W75" s="4">
        <v>3565</v>
      </c>
      <c r="X75" s="4">
        <v>3570</v>
      </c>
      <c r="Y75" s="4">
        <v>3576</v>
      </c>
      <c r="Z75" s="9">
        <f t="shared" si="22"/>
        <v>796.35</v>
      </c>
      <c r="AA75" s="9">
        <f t="shared" si="23"/>
        <v>796.07</v>
      </c>
      <c r="AB75" s="9">
        <f t="shared" si="24"/>
        <v>795.86</v>
      </c>
      <c r="AC75" s="9">
        <f t="shared" si="25"/>
        <v>882.06</v>
      </c>
      <c r="AD75" s="9">
        <f t="shared" si="26"/>
        <v>882.8</v>
      </c>
      <c r="AE75" s="9">
        <f t="shared" si="27"/>
        <v>882.51</v>
      </c>
      <c r="AF75" s="9">
        <f t="shared" si="28"/>
        <v>886.33</v>
      </c>
      <c r="AG75" s="9">
        <f t="shared" si="21"/>
        <v>884.92</v>
      </c>
      <c r="AH75" s="9">
        <f t="shared" si="31"/>
        <v>885.13</v>
      </c>
      <c r="AI75" s="9">
        <f t="shared" si="32"/>
        <v>888.19</v>
      </c>
      <c r="AJ75" s="9">
        <f t="shared" si="29"/>
        <v>884.66</v>
      </c>
      <c r="AK75" s="9">
        <f t="shared" si="30"/>
        <v>884.62</v>
      </c>
    </row>
    <row r="76" spans="1:37" x14ac:dyDescent="0.35">
      <c r="A76" t="s">
        <v>81</v>
      </c>
      <c r="B76" s="4">
        <v>3257583.77</v>
      </c>
      <c r="C76" s="4">
        <v>3261414.55</v>
      </c>
      <c r="D76" s="4">
        <v>3254924.49</v>
      </c>
      <c r="E76" s="4">
        <v>3596148.24</v>
      </c>
      <c r="F76" s="4">
        <v>3596413.22</v>
      </c>
      <c r="G76" s="4">
        <v>3598917.15</v>
      </c>
      <c r="H76" s="4">
        <v>3590617.55</v>
      </c>
      <c r="I76" s="4">
        <v>3593463.67</v>
      </c>
      <c r="J76" s="4">
        <v>3592135.08</v>
      </c>
      <c r="K76" s="4">
        <v>3582881.61</v>
      </c>
      <c r="L76" s="4">
        <v>3584014.34</v>
      </c>
      <c r="M76" s="4">
        <v>3591275.71</v>
      </c>
      <c r="N76" s="4">
        <v>4442</v>
      </c>
      <c r="O76" s="4">
        <v>4440</v>
      </c>
      <c r="P76" s="4">
        <v>4441</v>
      </c>
      <c r="Q76" s="4">
        <v>4438</v>
      </c>
      <c r="R76" s="4">
        <v>4437</v>
      </c>
      <c r="S76" s="4">
        <v>4442</v>
      </c>
      <c r="T76" s="4">
        <v>4425</v>
      </c>
      <c r="U76" s="4">
        <v>4426</v>
      </c>
      <c r="V76" s="4">
        <v>4429</v>
      </c>
      <c r="W76" s="4">
        <v>4424</v>
      </c>
      <c r="X76" s="4">
        <v>4425</v>
      </c>
      <c r="Y76" s="4">
        <v>4435</v>
      </c>
      <c r="Z76" s="9">
        <f t="shared" si="22"/>
        <v>733.36</v>
      </c>
      <c r="AA76" s="9">
        <f t="shared" si="23"/>
        <v>734.55</v>
      </c>
      <c r="AB76" s="9">
        <f t="shared" si="24"/>
        <v>732.93</v>
      </c>
      <c r="AC76" s="9">
        <f t="shared" si="25"/>
        <v>810.31</v>
      </c>
      <c r="AD76" s="9">
        <f t="shared" si="26"/>
        <v>810.55</v>
      </c>
      <c r="AE76" s="9">
        <f t="shared" si="27"/>
        <v>810.2</v>
      </c>
      <c r="AF76" s="9">
        <f t="shared" si="28"/>
        <v>811.44</v>
      </c>
      <c r="AG76" s="9">
        <f t="shared" si="21"/>
        <v>811.9</v>
      </c>
      <c r="AH76" s="9">
        <f t="shared" si="31"/>
        <v>811.05</v>
      </c>
      <c r="AI76" s="9">
        <f t="shared" si="32"/>
        <v>809.87</v>
      </c>
      <c r="AJ76" s="9">
        <f t="shared" si="29"/>
        <v>809.95</v>
      </c>
      <c r="AK76" s="9">
        <f t="shared" si="30"/>
        <v>809.76</v>
      </c>
    </row>
    <row r="77" spans="1:37" x14ac:dyDescent="0.35">
      <c r="A77" t="s">
        <v>82</v>
      </c>
      <c r="B77" s="4">
        <v>2448303.33</v>
      </c>
      <c r="C77" s="4">
        <v>2443594.96</v>
      </c>
      <c r="D77" s="4">
        <v>2442187.4</v>
      </c>
      <c r="E77" s="4">
        <v>2698358.65</v>
      </c>
      <c r="F77" s="4">
        <v>2700999.89</v>
      </c>
      <c r="G77" s="4">
        <v>2696536.76</v>
      </c>
      <c r="H77" s="4">
        <v>2694124.67</v>
      </c>
      <c r="I77" s="4">
        <v>2690877.4399999999</v>
      </c>
      <c r="J77" s="4">
        <v>2682656.41</v>
      </c>
      <c r="K77" s="4">
        <v>2691397.34</v>
      </c>
      <c r="L77" s="4">
        <v>2688943.27</v>
      </c>
      <c r="M77" s="4">
        <v>2687139.04</v>
      </c>
      <c r="N77" s="4">
        <v>3465</v>
      </c>
      <c r="O77" s="4">
        <v>3471</v>
      </c>
      <c r="P77" s="4">
        <v>3468</v>
      </c>
      <c r="Q77" s="4">
        <v>3464</v>
      </c>
      <c r="R77" s="4">
        <v>3466</v>
      </c>
      <c r="S77" s="4">
        <v>3463</v>
      </c>
      <c r="T77" s="4">
        <v>3451</v>
      </c>
      <c r="U77" s="4">
        <v>3453</v>
      </c>
      <c r="V77" s="4">
        <v>3443</v>
      </c>
      <c r="W77" s="4">
        <v>3450</v>
      </c>
      <c r="X77" s="4">
        <v>3458</v>
      </c>
      <c r="Y77" s="4">
        <v>3454</v>
      </c>
      <c r="Z77" s="9">
        <f t="shared" si="22"/>
        <v>706.58</v>
      </c>
      <c r="AA77" s="9">
        <f t="shared" si="23"/>
        <v>704</v>
      </c>
      <c r="AB77" s="9">
        <f t="shared" si="24"/>
        <v>704.21</v>
      </c>
      <c r="AC77" s="9">
        <f t="shared" si="25"/>
        <v>778.97</v>
      </c>
      <c r="AD77" s="9">
        <f t="shared" si="26"/>
        <v>779.28</v>
      </c>
      <c r="AE77" s="9">
        <f t="shared" si="27"/>
        <v>778.67</v>
      </c>
      <c r="AF77" s="9">
        <f t="shared" si="28"/>
        <v>780.68</v>
      </c>
      <c r="AG77" s="9">
        <f t="shared" si="21"/>
        <v>779.29</v>
      </c>
      <c r="AH77" s="9">
        <f t="shared" si="31"/>
        <v>779.16</v>
      </c>
      <c r="AI77" s="9">
        <f t="shared" si="32"/>
        <v>780.12</v>
      </c>
      <c r="AJ77" s="9">
        <f t="shared" si="29"/>
        <v>777.6</v>
      </c>
      <c r="AK77" s="9">
        <f t="shared" si="30"/>
        <v>777.98</v>
      </c>
    </row>
    <row r="78" spans="1:37" x14ac:dyDescent="0.35">
      <c r="A78" t="s">
        <v>83</v>
      </c>
      <c r="B78" s="4">
        <v>1149241.18</v>
      </c>
      <c r="C78" s="4">
        <v>1156712.74</v>
      </c>
      <c r="D78" s="4">
        <v>1157928.18</v>
      </c>
      <c r="E78" s="4">
        <v>1279648.03</v>
      </c>
      <c r="F78" s="4">
        <v>1283918.5</v>
      </c>
      <c r="G78" s="4">
        <v>1286392.8600000001</v>
      </c>
      <c r="H78" s="4">
        <v>1284281.92</v>
      </c>
      <c r="I78" s="4">
        <v>1282448.75</v>
      </c>
      <c r="J78" s="4">
        <v>1288250.6200000001</v>
      </c>
      <c r="K78" s="4">
        <v>1282721.44</v>
      </c>
      <c r="L78" s="4">
        <v>1281088.82</v>
      </c>
      <c r="M78" s="4">
        <v>1280908.76</v>
      </c>
      <c r="N78" s="4">
        <v>1653</v>
      </c>
      <c r="O78" s="4">
        <v>1649</v>
      </c>
      <c r="P78" s="4">
        <v>1661</v>
      </c>
      <c r="Q78" s="4">
        <v>1660</v>
      </c>
      <c r="R78" s="4">
        <v>1667</v>
      </c>
      <c r="S78" s="4">
        <v>1666</v>
      </c>
      <c r="T78" s="4">
        <v>1666</v>
      </c>
      <c r="U78" s="4">
        <v>1662</v>
      </c>
      <c r="V78" s="4">
        <v>1669</v>
      </c>
      <c r="W78" s="4">
        <v>1668</v>
      </c>
      <c r="X78" s="4">
        <v>1669</v>
      </c>
      <c r="Y78" s="4">
        <v>1667</v>
      </c>
      <c r="Z78" s="9">
        <f t="shared" si="22"/>
        <v>695.25</v>
      </c>
      <c r="AA78" s="9">
        <f t="shared" si="23"/>
        <v>701.46</v>
      </c>
      <c r="AB78" s="9">
        <f t="shared" si="24"/>
        <v>697.13</v>
      </c>
      <c r="AC78" s="9">
        <f t="shared" si="25"/>
        <v>770.87</v>
      </c>
      <c r="AD78" s="9">
        <f t="shared" si="26"/>
        <v>770.2</v>
      </c>
      <c r="AE78" s="9">
        <f t="shared" si="27"/>
        <v>772.14</v>
      </c>
      <c r="AF78" s="9">
        <f t="shared" si="28"/>
        <v>770.88</v>
      </c>
      <c r="AG78" s="9">
        <f t="shared" si="21"/>
        <v>771.63</v>
      </c>
      <c r="AH78" s="9">
        <f t="shared" si="31"/>
        <v>771.87</v>
      </c>
      <c r="AI78" s="9">
        <f t="shared" si="32"/>
        <v>769.02</v>
      </c>
      <c r="AJ78" s="9">
        <f t="shared" si="29"/>
        <v>767.58</v>
      </c>
      <c r="AK78" s="9">
        <f t="shared" si="30"/>
        <v>768.39</v>
      </c>
    </row>
    <row r="79" spans="1:37" x14ac:dyDescent="0.35">
      <c r="A79" t="s">
        <v>84</v>
      </c>
      <c r="B79" s="4">
        <v>1162696.76</v>
      </c>
      <c r="C79" s="4">
        <v>1164285.78</v>
      </c>
      <c r="D79" s="4">
        <v>1161060.04</v>
      </c>
      <c r="E79" s="4">
        <v>1286838.47</v>
      </c>
      <c r="F79" s="4">
        <v>1290908.6200000001</v>
      </c>
      <c r="G79" s="4">
        <v>1290670.17</v>
      </c>
      <c r="H79" s="4">
        <v>1286575.32</v>
      </c>
      <c r="I79" s="4">
        <v>1287358.58</v>
      </c>
      <c r="J79" s="4">
        <v>1282287.17</v>
      </c>
      <c r="K79" s="4">
        <v>1279051.6000000001</v>
      </c>
      <c r="L79" s="4">
        <v>1281751.68</v>
      </c>
      <c r="M79" s="4">
        <v>1284226.8500000001</v>
      </c>
      <c r="N79" s="4">
        <v>1666</v>
      </c>
      <c r="O79" s="4">
        <v>1670</v>
      </c>
      <c r="P79" s="4">
        <v>1665</v>
      </c>
      <c r="Q79" s="4">
        <v>1668</v>
      </c>
      <c r="R79" s="4">
        <v>1675</v>
      </c>
      <c r="S79" s="4">
        <v>1675</v>
      </c>
      <c r="T79" s="4">
        <v>1668</v>
      </c>
      <c r="U79" s="4">
        <v>1671</v>
      </c>
      <c r="V79" s="4">
        <v>1665</v>
      </c>
      <c r="W79" s="4">
        <v>1664</v>
      </c>
      <c r="X79" s="4">
        <v>1668</v>
      </c>
      <c r="Y79" s="4">
        <v>1668</v>
      </c>
      <c r="Z79" s="9">
        <f t="shared" si="22"/>
        <v>697.9</v>
      </c>
      <c r="AA79" s="9">
        <f t="shared" si="23"/>
        <v>697.18</v>
      </c>
      <c r="AB79" s="9">
        <f t="shared" si="24"/>
        <v>697.33</v>
      </c>
      <c r="AC79" s="9">
        <f t="shared" si="25"/>
        <v>771.49</v>
      </c>
      <c r="AD79" s="9">
        <f t="shared" si="26"/>
        <v>770.69</v>
      </c>
      <c r="AE79" s="9">
        <f t="shared" si="27"/>
        <v>770.55</v>
      </c>
      <c r="AF79" s="9">
        <f t="shared" si="28"/>
        <v>771.33</v>
      </c>
      <c r="AG79" s="9">
        <f t="shared" si="21"/>
        <v>770.41</v>
      </c>
      <c r="AH79" s="9">
        <f t="shared" si="31"/>
        <v>770.14</v>
      </c>
      <c r="AI79" s="9">
        <f t="shared" si="32"/>
        <v>768.66</v>
      </c>
      <c r="AJ79" s="9">
        <f t="shared" si="29"/>
        <v>768.44</v>
      </c>
      <c r="AK79" s="9">
        <f t="shared" si="30"/>
        <v>769.92</v>
      </c>
    </row>
    <row r="80" spans="1:37" x14ac:dyDescent="0.35">
      <c r="A80" t="s">
        <v>85</v>
      </c>
      <c r="B80" s="4">
        <v>89152.65</v>
      </c>
      <c r="C80" s="4">
        <v>89727.77</v>
      </c>
      <c r="D80" s="4">
        <v>88957.71</v>
      </c>
      <c r="E80" s="4">
        <v>97677.05</v>
      </c>
      <c r="F80" s="4">
        <v>97677.05</v>
      </c>
      <c r="G80" s="4">
        <v>97677.05</v>
      </c>
      <c r="H80" s="4">
        <v>98416.33</v>
      </c>
      <c r="I80" s="4">
        <v>97362.559999999998</v>
      </c>
      <c r="J80" s="4">
        <v>96519.25</v>
      </c>
      <c r="K80" s="4">
        <v>97507.94</v>
      </c>
      <c r="L80" s="4">
        <v>99248.1</v>
      </c>
      <c r="M80" s="4">
        <v>99789.27</v>
      </c>
      <c r="N80" s="4">
        <v>116</v>
      </c>
      <c r="O80" s="4">
        <v>117</v>
      </c>
      <c r="P80" s="4">
        <v>117</v>
      </c>
      <c r="Q80" s="4">
        <v>115</v>
      </c>
      <c r="R80" s="4">
        <v>115</v>
      </c>
      <c r="S80" s="4">
        <v>115</v>
      </c>
      <c r="T80" s="4">
        <v>116</v>
      </c>
      <c r="U80" s="4">
        <v>115</v>
      </c>
      <c r="V80" s="4">
        <v>114</v>
      </c>
      <c r="W80" s="4">
        <v>116</v>
      </c>
      <c r="X80" s="4">
        <v>119</v>
      </c>
      <c r="Y80" s="4">
        <v>119</v>
      </c>
      <c r="Z80" s="9">
        <f t="shared" si="22"/>
        <v>768.56</v>
      </c>
      <c r="AA80" s="9">
        <f t="shared" si="23"/>
        <v>766.9</v>
      </c>
      <c r="AB80" s="9">
        <f t="shared" si="24"/>
        <v>760.32</v>
      </c>
      <c r="AC80" s="9">
        <f t="shared" si="25"/>
        <v>849.37</v>
      </c>
      <c r="AD80" s="9">
        <f t="shared" si="26"/>
        <v>849.37</v>
      </c>
      <c r="AE80" s="9">
        <f t="shared" si="27"/>
        <v>849.37</v>
      </c>
      <c r="AF80" s="9">
        <f t="shared" si="28"/>
        <v>848.42</v>
      </c>
      <c r="AG80" s="9">
        <f t="shared" si="21"/>
        <v>846.63</v>
      </c>
      <c r="AH80" s="9">
        <f t="shared" si="31"/>
        <v>846.66</v>
      </c>
      <c r="AI80" s="9">
        <f t="shared" si="32"/>
        <v>840.59</v>
      </c>
      <c r="AJ80" s="9">
        <f t="shared" si="29"/>
        <v>834.02</v>
      </c>
      <c r="AK80" s="9">
        <f t="shared" si="30"/>
        <v>838.57</v>
      </c>
    </row>
    <row r="81" spans="1:37" x14ac:dyDescent="0.35">
      <c r="A81" t="s">
        <v>86</v>
      </c>
      <c r="B81" s="4">
        <v>2233180.39</v>
      </c>
      <c r="C81" s="4">
        <v>2221297.3199999998</v>
      </c>
      <c r="D81" s="4">
        <v>2218080.48</v>
      </c>
      <c r="E81" s="4">
        <v>2453977.7999999998</v>
      </c>
      <c r="F81" s="4">
        <v>2455152.2400000002</v>
      </c>
      <c r="G81" s="4">
        <v>2463070.2799999998</v>
      </c>
      <c r="H81" s="4">
        <v>2456225.0699999998</v>
      </c>
      <c r="I81" s="4">
        <v>2453917.87</v>
      </c>
      <c r="J81" s="4">
        <v>2453442.6800000002</v>
      </c>
      <c r="K81" s="4">
        <v>2459216.94</v>
      </c>
      <c r="L81" s="4">
        <v>2459600.04</v>
      </c>
      <c r="M81" s="4">
        <v>2461410.14</v>
      </c>
      <c r="N81" s="4">
        <v>3068</v>
      </c>
      <c r="O81" s="4">
        <v>3059</v>
      </c>
      <c r="P81" s="4">
        <v>3059</v>
      </c>
      <c r="Q81" s="4">
        <v>3053</v>
      </c>
      <c r="R81" s="4">
        <v>3059</v>
      </c>
      <c r="S81" s="4">
        <v>3063</v>
      </c>
      <c r="T81" s="4">
        <v>3055</v>
      </c>
      <c r="U81" s="4">
        <v>3046</v>
      </c>
      <c r="V81" s="4">
        <v>3049</v>
      </c>
      <c r="W81" s="4">
        <v>3062</v>
      </c>
      <c r="X81" s="4">
        <v>3059</v>
      </c>
      <c r="Y81" s="4">
        <v>3060</v>
      </c>
      <c r="Z81" s="9">
        <f t="shared" si="22"/>
        <v>727.89</v>
      </c>
      <c r="AA81" s="9">
        <f t="shared" si="23"/>
        <v>726.15</v>
      </c>
      <c r="AB81" s="9">
        <f t="shared" si="24"/>
        <v>725.1</v>
      </c>
      <c r="AC81" s="9">
        <f t="shared" si="25"/>
        <v>803.79</v>
      </c>
      <c r="AD81" s="9">
        <f t="shared" si="26"/>
        <v>802.6</v>
      </c>
      <c r="AE81" s="9">
        <f t="shared" si="27"/>
        <v>804.14</v>
      </c>
      <c r="AF81" s="9">
        <f t="shared" si="28"/>
        <v>804</v>
      </c>
      <c r="AG81" s="9">
        <f t="shared" si="21"/>
        <v>805.62</v>
      </c>
      <c r="AH81" s="9">
        <f t="shared" si="31"/>
        <v>804.67</v>
      </c>
      <c r="AI81" s="9">
        <f t="shared" si="32"/>
        <v>803.14</v>
      </c>
      <c r="AJ81" s="9">
        <f t="shared" si="29"/>
        <v>804.05</v>
      </c>
      <c r="AK81" s="9">
        <f t="shared" si="30"/>
        <v>804.38</v>
      </c>
    </row>
    <row r="82" spans="1:37" x14ac:dyDescent="0.35">
      <c r="A82" t="s">
        <v>87</v>
      </c>
      <c r="B82" s="4">
        <v>1777974.51</v>
      </c>
      <c r="C82" s="4">
        <v>1784862.31</v>
      </c>
      <c r="D82" s="4">
        <v>1785261.31</v>
      </c>
      <c r="E82" s="4">
        <v>1976394.14</v>
      </c>
      <c r="F82" s="4">
        <v>1981717.02</v>
      </c>
      <c r="G82" s="4">
        <v>1984039.76</v>
      </c>
      <c r="H82" s="4">
        <v>1980031.39</v>
      </c>
      <c r="I82" s="4">
        <v>1980784.04</v>
      </c>
      <c r="J82" s="4">
        <v>1984475.55</v>
      </c>
      <c r="K82" s="4">
        <v>1991935.72</v>
      </c>
      <c r="L82" s="4">
        <v>1981056.41</v>
      </c>
      <c r="M82" s="4">
        <v>1983124.81</v>
      </c>
      <c r="N82" s="4">
        <v>2522</v>
      </c>
      <c r="O82" s="4">
        <v>2529</v>
      </c>
      <c r="P82" s="4">
        <v>2527</v>
      </c>
      <c r="Q82" s="4">
        <v>2532</v>
      </c>
      <c r="R82" s="4">
        <v>2543</v>
      </c>
      <c r="S82" s="4">
        <v>2542</v>
      </c>
      <c r="T82" s="4">
        <v>2532</v>
      </c>
      <c r="U82" s="4">
        <v>2530</v>
      </c>
      <c r="V82" s="4">
        <v>2537</v>
      </c>
      <c r="W82" s="4">
        <v>2541</v>
      </c>
      <c r="X82" s="4">
        <v>2539</v>
      </c>
      <c r="Y82" s="4">
        <v>2538</v>
      </c>
      <c r="Z82" s="9">
        <f t="shared" si="22"/>
        <v>704.99</v>
      </c>
      <c r="AA82" s="9">
        <f t="shared" si="23"/>
        <v>705.76</v>
      </c>
      <c r="AB82" s="9">
        <f t="shared" si="24"/>
        <v>706.47</v>
      </c>
      <c r="AC82" s="9">
        <f t="shared" si="25"/>
        <v>780.57</v>
      </c>
      <c r="AD82" s="9">
        <f t="shared" si="26"/>
        <v>779.28</v>
      </c>
      <c r="AE82" s="9">
        <f t="shared" si="27"/>
        <v>780.5</v>
      </c>
      <c r="AF82" s="9">
        <f t="shared" si="28"/>
        <v>782</v>
      </c>
      <c r="AG82" s="9">
        <f t="shared" si="21"/>
        <v>782.92</v>
      </c>
      <c r="AH82" s="9">
        <f t="shared" si="31"/>
        <v>782.21</v>
      </c>
      <c r="AI82" s="9">
        <f t="shared" si="32"/>
        <v>783.92</v>
      </c>
      <c r="AJ82" s="9">
        <f t="shared" si="29"/>
        <v>780.25</v>
      </c>
      <c r="AK82" s="9">
        <f t="shared" si="30"/>
        <v>781.37</v>
      </c>
    </row>
    <row r="83" spans="1:37" x14ac:dyDescent="0.35">
      <c r="A83" t="s">
        <v>88</v>
      </c>
      <c r="B83" s="4">
        <v>1050401.3899999999</v>
      </c>
      <c r="C83" s="4">
        <v>1051757.1000000001</v>
      </c>
      <c r="D83" s="4">
        <v>1052235.03</v>
      </c>
      <c r="E83" s="4">
        <v>1165665.33</v>
      </c>
      <c r="F83" s="4">
        <v>1163443.8799999999</v>
      </c>
      <c r="G83" s="4">
        <v>1163420.6100000001</v>
      </c>
      <c r="H83" s="4">
        <v>1165322.26</v>
      </c>
      <c r="I83" s="4">
        <v>1163448.8799999999</v>
      </c>
      <c r="J83" s="4">
        <v>1160189.42</v>
      </c>
      <c r="K83" s="4">
        <v>1161665.07</v>
      </c>
      <c r="L83" s="4">
        <v>1162933.22</v>
      </c>
      <c r="M83" s="4">
        <v>1161092.96</v>
      </c>
      <c r="N83" s="4">
        <v>1522</v>
      </c>
      <c r="O83" s="4">
        <v>1526</v>
      </c>
      <c r="P83" s="4">
        <v>1527</v>
      </c>
      <c r="Q83" s="4">
        <v>1527</v>
      </c>
      <c r="R83" s="4">
        <v>1527</v>
      </c>
      <c r="S83" s="4">
        <v>1528</v>
      </c>
      <c r="T83" s="4">
        <v>1526</v>
      </c>
      <c r="U83" s="4">
        <v>1524</v>
      </c>
      <c r="V83" s="4">
        <v>1520</v>
      </c>
      <c r="W83" s="4">
        <v>1524</v>
      </c>
      <c r="X83" s="4">
        <v>1528</v>
      </c>
      <c r="Y83" s="4">
        <v>1525</v>
      </c>
      <c r="Z83" s="9">
        <f t="shared" si="22"/>
        <v>690.15</v>
      </c>
      <c r="AA83" s="9">
        <f t="shared" si="23"/>
        <v>689.22</v>
      </c>
      <c r="AB83" s="9">
        <f t="shared" si="24"/>
        <v>689.09</v>
      </c>
      <c r="AC83" s="9">
        <f t="shared" si="25"/>
        <v>763.37</v>
      </c>
      <c r="AD83" s="9">
        <f t="shared" si="26"/>
        <v>761.91</v>
      </c>
      <c r="AE83" s="9">
        <f t="shared" si="27"/>
        <v>761.4</v>
      </c>
      <c r="AF83" s="9">
        <f t="shared" si="28"/>
        <v>763.64</v>
      </c>
      <c r="AG83" s="9">
        <f t="shared" si="21"/>
        <v>763.42</v>
      </c>
      <c r="AH83" s="9">
        <f t="shared" si="31"/>
        <v>763.28</v>
      </c>
      <c r="AI83" s="9">
        <f t="shared" si="32"/>
        <v>762.25</v>
      </c>
      <c r="AJ83" s="9">
        <f t="shared" si="29"/>
        <v>761.08</v>
      </c>
      <c r="AK83" s="9">
        <f t="shared" si="30"/>
        <v>761.37</v>
      </c>
    </row>
    <row r="84" spans="1:37" x14ac:dyDescent="0.35">
      <c r="A84" t="s">
        <v>89</v>
      </c>
      <c r="B84" s="4">
        <v>66830.75</v>
      </c>
      <c r="C84" s="4">
        <v>44982.62</v>
      </c>
      <c r="D84" s="4">
        <v>49891.99</v>
      </c>
      <c r="E84" s="4">
        <v>65799.59</v>
      </c>
      <c r="F84" s="4">
        <v>69646.509999999995</v>
      </c>
      <c r="G84" s="4">
        <v>72701.210000000006</v>
      </c>
      <c r="H84" s="4">
        <v>83311.39</v>
      </c>
      <c r="I84" s="4">
        <v>83546.17</v>
      </c>
      <c r="J84" s="4">
        <v>91266.09</v>
      </c>
      <c r="K84" s="4">
        <v>96974.75</v>
      </c>
      <c r="L84" s="4">
        <v>107632.25</v>
      </c>
      <c r="M84" s="4">
        <v>84612.03</v>
      </c>
      <c r="N84" s="4">
        <v>112</v>
      </c>
      <c r="O84" s="4">
        <v>83</v>
      </c>
      <c r="P84" s="4">
        <v>86</v>
      </c>
      <c r="Q84" s="4">
        <v>99</v>
      </c>
      <c r="R84" s="4">
        <v>108</v>
      </c>
      <c r="S84" s="4">
        <v>121</v>
      </c>
      <c r="T84" s="4">
        <v>130</v>
      </c>
      <c r="U84" s="4">
        <v>136</v>
      </c>
      <c r="V84" s="4">
        <v>147</v>
      </c>
      <c r="W84" s="4">
        <v>161</v>
      </c>
      <c r="X84" s="4">
        <v>167</v>
      </c>
      <c r="Y84" s="4">
        <v>200</v>
      </c>
      <c r="Z84" s="9">
        <f t="shared" si="22"/>
        <v>596.70000000000005</v>
      </c>
      <c r="AA84" s="9">
        <f t="shared" si="23"/>
        <v>541.96</v>
      </c>
      <c r="AB84" s="9">
        <f t="shared" si="24"/>
        <v>580.14</v>
      </c>
      <c r="AC84" s="9">
        <f t="shared" si="25"/>
        <v>664.64</v>
      </c>
      <c r="AD84" s="9">
        <f t="shared" si="26"/>
        <v>644.88</v>
      </c>
      <c r="AE84" s="9">
        <f t="shared" si="27"/>
        <v>600.84</v>
      </c>
      <c r="AF84" s="9">
        <f t="shared" si="28"/>
        <v>640.86</v>
      </c>
      <c r="AG84" s="9">
        <f t="shared" si="21"/>
        <v>614.30999999999995</v>
      </c>
      <c r="AH84" s="9">
        <f t="shared" si="31"/>
        <v>620.86</v>
      </c>
      <c r="AI84" s="9">
        <f t="shared" si="32"/>
        <v>602.33000000000004</v>
      </c>
      <c r="AJ84" s="9">
        <f t="shared" si="29"/>
        <v>644.5</v>
      </c>
      <c r="AK84" s="9">
        <f t="shared" si="30"/>
        <v>423.06</v>
      </c>
    </row>
    <row r="85" spans="1:37" x14ac:dyDescent="0.35">
      <c r="A85" s="1" t="s">
        <v>3</v>
      </c>
      <c r="B85" s="6">
        <f t="shared" ref="B85:Y85" si="33">SUM(B6:B84)</f>
        <v>221453175.55000004</v>
      </c>
      <c r="C85" s="6">
        <f t="shared" si="33"/>
        <v>221445581.96000007</v>
      </c>
      <c r="D85" s="6">
        <f t="shared" si="33"/>
        <v>221480376.19000003</v>
      </c>
      <c r="E85" s="6">
        <f t="shared" si="33"/>
        <v>245213099.61000004</v>
      </c>
      <c r="F85" s="6">
        <f t="shared" si="33"/>
        <v>245589486.66</v>
      </c>
      <c r="G85" s="6">
        <f t="shared" si="33"/>
        <v>245612588.69000009</v>
      </c>
      <c r="H85" s="6">
        <f t="shared" si="33"/>
        <v>245422467.0999999</v>
      </c>
      <c r="I85" s="6">
        <f t="shared" si="33"/>
        <v>245084028.71999997</v>
      </c>
      <c r="J85" s="6">
        <f t="shared" si="33"/>
        <v>245009290.83000004</v>
      </c>
      <c r="K85" s="6">
        <f t="shared" si="33"/>
        <v>245243772.88</v>
      </c>
      <c r="L85" s="6">
        <f t="shared" si="33"/>
        <v>244882078.81000003</v>
      </c>
      <c r="M85" s="6">
        <f t="shared" si="33"/>
        <v>244972483.29000005</v>
      </c>
      <c r="N85" s="6">
        <f t="shared" si="33"/>
        <v>309372</v>
      </c>
      <c r="O85" s="6">
        <f t="shared" si="33"/>
        <v>309694</v>
      </c>
      <c r="P85" s="6">
        <f t="shared" si="33"/>
        <v>309895</v>
      </c>
      <c r="Q85" s="6">
        <f t="shared" si="33"/>
        <v>310005</v>
      </c>
      <c r="R85" s="6">
        <f t="shared" si="33"/>
        <v>310523</v>
      </c>
      <c r="S85" s="6">
        <f t="shared" si="33"/>
        <v>310649</v>
      </c>
      <c r="T85" s="6">
        <f t="shared" si="33"/>
        <v>309747</v>
      </c>
      <c r="U85" s="6">
        <f t="shared" si="33"/>
        <v>309387</v>
      </c>
      <c r="V85" s="6">
        <f t="shared" si="33"/>
        <v>309417</v>
      </c>
      <c r="W85" s="6">
        <f t="shared" si="33"/>
        <v>309684</v>
      </c>
      <c r="X85" s="6">
        <f t="shared" si="33"/>
        <v>309750</v>
      </c>
      <c r="Y85" s="6">
        <f t="shared" si="33"/>
        <v>309836</v>
      </c>
      <c r="Z85" s="11">
        <f t="shared" si="22"/>
        <v>715.82</v>
      </c>
      <c r="AA85" s="11">
        <f t="shared" si="23"/>
        <v>715.05</v>
      </c>
      <c r="AB85" s="11">
        <f t="shared" si="24"/>
        <v>714.69</v>
      </c>
      <c r="AC85" s="11">
        <f t="shared" si="25"/>
        <v>791</v>
      </c>
      <c r="AD85" s="11">
        <f t="shared" si="26"/>
        <v>790.89</v>
      </c>
      <c r="AE85" s="11">
        <f t="shared" si="27"/>
        <v>790.64</v>
      </c>
      <c r="AF85" s="11">
        <f t="shared" si="28"/>
        <v>792.33</v>
      </c>
      <c r="AG85" s="11">
        <f t="shared" si="21"/>
        <v>792.16</v>
      </c>
      <c r="AH85" s="11">
        <f t="shared" si="31"/>
        <v>791.84</v>
      </c>
      <c r="AI85" s="11">
        <f t="shared" si="32"/>
        <v>791.92</v>
      </c>
      <c r="AJ85" s="11">
        <f t="shared" si="29"/>
        <v>790.58</v>
      </c>
      <c r="AK85" s="11">
        <f t="shared" si="30"/>
        <v>790.65</v>
      </c>
    </row>
    <row r="86" spans="1:37" x14ac:dyDescent="0.35">
      <c r="A86" t="s">
        <v>172</v>
      </c>
      <c r="B86">
        <f t="shared" ref="B86:M86" si="34">B85/SUM(B6:B83)</f>
        <v>1.0003018738579399</v>
      </c>
      <c r="C86">
        <f t="shared" si="34"/>
        <v>1.00020317298207</v>
      </c>
      <c r="D86">
        <f t="shared" si="34"/>
        <v>1.0002253167181576</v>
      </c>
      <c r="E86">
        <f t="shared" si="34"/>
        <v>1.000268408381388</v>
      </c>
      <c r="F86">
        <f t="shared" si="34"/>
        <v>1.0002836695802564</v>
      </c>
      <c r="G86">
        <f t="shared" si="34"/>
        <v>1.0002960871683462</v>
      </c>
      <c r="H86">
        <f t="shared" si="34"/>
        <v>1.0003395764111069</v>
      </c>
      <c r="I86">
        <f t="shared" si="34"/>
        <v>1.0003410041038712</v>
      </c>
      <c r="J86">
        <f t="shared" si="34"/>
        <v>1.0003726393355363</v>
      </c>
      <c r="K86">
        <f t="shared" si="34"/>
        <v>1.0003955782850917</v>
      </c>
      <c r="L86">
        <f t="shared" si="34"/>
        <v>1.0004397201240269</v>
      </c>
      <c r="M86">
        <f t="shared" si="34"/>
        <v>1.0003455133550088</v>
      </c>
    </row>
    <row r="88" spans="1:37" x14ac:dyDescent="0.35">
      <c r="B88" s="4"/>
      <c r="C88" s="4"/>
      <c r="D88" s="4"/>
      <c r="E88" s="4"/>
      <c r="F88" s="4"/>
      <c r="G88" s="4"/>
      <c r="H88" s="4"/>
      <c r="I88" s="4"/>
      <c r="J88" s="4"/>
      <c r="K88" s="4"/>
      <c r="L88" s="4"/>
      <c r="M88" s="4"/>
      <c r="N88" s="4"/>
      <c r="O88" s="4"/>
      <c r="P88" s="4"/>
      <c r="Q88" s="4"/>
      <c r="R88" s="4"/>
      <c r="S88" s="4"/>
      <c r="T88" s="4"/>
      <c r="U88" s="4"/>
      <c r="V88" s="4"/>
      <c r="W88" s="4"/>
      <c r="X88" s="4"/>
      <c r="Y88" s="4"/>
    </row>
  </sheetData>
  <mergeCells count="3">
    <mergeCell ref="B4:M4"/>
    <mergeCell ref="N4:Y4"/>
    <mergeCell ref="Z4:AK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CDE8-2728-4612-BDBF-2F3DD13334F0}">
  <dimension ref="A1:AX87"/>
  <sheetViews>
    <sheetView workbookViewId="0">
      <pane xSplit="2" ySplit="3" topLeftCell="AE63" activePane="bottomRight" state="frozen"/>
      <selection activeCell="AZ89" sqref="AZ89"/>
      <selection pane="topRight" activeCell="AZ89" sqref="AZ89"/>
      <selection pane="bottomLeft" activeCell="AZ89" sqref="AZ89"/>
      <selection pane="bottomRight" activeCell="AU87" sqref="AU87"/>
    </sheetView>
  </sheetViews>
  <sheetFormatPr defaultColWidth="8.81640625" defaultRowHeight="12.5" x14ac:dyDescent="0.25"/>
  <cols>
    <col min="1" max="1" width="8.7265625" style="13" bestFit="1" customWidth="1"/>
    <col min="2" max="2" width="19.81640625" style="13" customWidth="1"/>
    <col min="3" max="11" width="8.81640625" style="13"/>
    <col min="12" max="12" width="10.1796875" style="13" bestFit="1" customWidth="1"/>
    <col min="13" max="21" width="8.81640625" style="13"/>
    <col min="22" max="22" width="7.54296875" style="13" bestFit="1" customWidth="1"/>
    <col min="23" max="23" width="8.81640625" style="13"/>
    <col min="24" max="24" width="10.1796875" style="13" bestFit="1" customWidth="1"/>
    <col min="25" max="31" width="8.81640625" style="13"/>
    <col min="32" max="34" width="7.36328125" style="13" bestFit="1" customWidth="1"/>
    <col min="35" max="35" width="8.81640625" style="13"/>
    <col min="36" max="36" width="9.90625" style="13" bestFit="1" customWidth="1"/>
    <col min="37" max="43" width="8.81640625" style="13"/>
    <col min="44" max="46" width="7.36328125" style="13" bestFit="1" customWidth="1"/>
    <col min="47" max="16384" width="8.81640625" style="13"/>
  </cols>
  <sheetData>
    <row r="1" spans="1:50" x14ac:dyDescent="0.25">
      <c r="A1" s="75" t="s">
        <v>91</v>
      </c>
      <c r="B1" s="75" t="s">
        <v>92</v>
      </c>
      <c r="C1" s="77" t="s">
        <v>109</v>
      </c>
      <c r="D1" s="70"/>
      <c r="E1" s="70"/>
      <c r="F1" s="70"/>
      <c r="G1" s="70"/>
      <c r="H1" s="70"/>
      <c r="I1" s="70"/>
      <c r="J1" s="70"/>
      <c r="K1" s="70"/>
      <c r="L1" s="70"/>
      <c r="M1" s="70"/>
      <c r="N1" s="71"/>
      <c r="O1" s="77" t="s">
        <v>110</v>
      </c>
      <c r="P1" s="70"/>
      <c r="Q1" s="70"/>
      <c r="R1" s="70"/>
      <c r="S1" s="70"/>
      <c r="T1" s="70"/>
      <c r="U1" s="70"/>
      <c r="V1" s="70"/>
      <c r="W1" s="70"/>
      <c r="X1" s="70"/>
      <c r="Y1" s="70"/>
      <c r="Z1" s="71"/>
      <c r="AA1" s="77" t="s">
        <v>134</v>
      </c>
      <c r="AB1" s="70"/>
      <c r="AC1" s="70"/>
      <c r="AD1" s="70"/>
      <c r="AE1" s="70"/>
      <c r="AF1" s="70"/>
      <c r="AG1" s="70"/>
      <c r="AH1" s="70"/>
      <c r="AI1" s="70"/>
      <c r="AJ1" s="70"/>
      <c r="AK1" s="70"/>
      <c r="AL1" s="71"/>
      <c r="AM1" s="77" t="s">
        <v>175</v>
      </c>
      <c r="AN1" s="70"/>
      <c r="AO1" s="70"/>
      <c r="AP1" s="70"/>
      <c r="AQ1" s="70"/>
      <c r="AR1" s="70"/>
      <c r="AS1" s="70"/>
      <c r="AT1" s="70"/>
      <c r="AU1" s="70"/>
      <c r="AV1" s="70"/>
      <c r="AW1" s="70"/>
      <c r="AX1" s="71"/>
    </row>
    <row r="2" spans="1:50" x14ac:dyDescent="0.25">
      <c r="A2" s="75"/>
      <c r="B2" s="75"/>
      <c r="C2" s="72"/>
      <c r="D2" s="73"/>
      <c r="E2" s="73"/>
      <c r="F2" s="73"/>
      <c r="G2" s="73"/>
      <c r="H2" s="73"/>
      <c r="I2" s="73"/>
      <c r="J2" s="73"/>
      <c r="K2" s="73"/>
      <c r="L2" s="73"/>
      <c r="M2" s="73"/>
      <c r="N2" s="74"/>
      <c r="O2" s="72"/>
      <c r="P2" s="73"/>
      <c r="Q2" s="73"/>
      <c r="R2" s="73"/>
      <c r="S2" s="73"/>
      <c r="T2" s="73"/>
      <c r="U2" s="73"/>
      <c r="V2" s="73"/>
      <c r="W2" s="73"/>
      <c r="X2" s="73"/>
      <c r="Y2" s="73"/>
      <c r="Z2" s="74"/>
      <c r="AA2" s="72"/>
      <c r="AB2" s="73"/>
      <c r="AC2" s="73"/>
      <c r="AD2" s="73"/>
      <c r="AE2" s="73"/>
      <c r="AF2" s="73"/>
      <c r="AG2" s="73"/>
      <c r="AH2" s="73"/>
      <c r="AI2" s="73"/>
      <c r="AJ2" s="73"/>
      <c r="AK2" s="73"/>
      <c r="AL2" s="74"/>
      <c r="AM2" s="72"/>
      <c r="AN2" s="73"/>
      <c r="AO2" s="73"/>
      <c r="AP2" s="73"/>
      <c r="AQ2" s="73"/>
      <c r="AR2" s="73"/>
      <c r="AS2" s="73"/>
      <c r="AT2" s="73"/>
      <c r="AU2" s="73"/>
      <c r="AV2" s="73"/>
      <c r="AW2" s="73"/>
      <c r="AX2" s="74"/>
    </row>
    <row r="3" spans="1:50" x14ac:dyDescent="0.25">
      <c r="A3" s="75"/>
      <c r="B3" s="75"/>
      <c r="C3" s="14">
        <v>1</v>
      </c>
      <c r="D3" s="14">
        <v>2</v>
      </c>
      <c r="E3" s="14">
        <v>3</v>
      </c>
      <c r="F3" s="14">
        <v>4</v>
      </c>
      <c r="G3" s="14">
        <v>5</v>
      </c>
      <c r="H3" s="14">
        <v>6</v>
      </c>
      <c r="I3" s="14">
        <v>7</v>
      </c>
      <c r="J3" s="14">
        <v>8</v>
      </c>
      <c r="K3" s="14">
        <v>9</v>
      </c>
      <c r="L3" s="14">
        <v>10</v>
      </c>
      <c r="M3" s="14">
        <v>11</v>
      </c>
      <c r="N3" s="14">
        <v>12</v>
      </c>
      <c r="O3" s="14">
        <v>1</v>
      </c>
      <c r="P3" s="14">
        <v>2</v>
      </c>
      <c r="Q3" s="14">
        <v>3</v>
      </c>
      <c r="R3" s="14">
        <v>4</v>
      </c>
      <c r="S3" s="14">
        <v>5</v>
      </c>
      <c r="T3" s="14">
        <v>6</v>
      </c>
      <c r="U3" s="14">
        <v>7</v>
      </c>
      <c r="V3" s="14">
        <v>8</v>
      </c>
      <c r="W3" s="14">
        <v>9</v>
      </c>
      <c r="X3" s="14">
        <v>10</v>
      </c>
      <c r="Y3" s="14">
        <v>11</v>
      </c>
      <c r="Z3" s="14">
        <v>12</v>
      </c>
      <c r="AA3" s="14">
        <v>1</v>
      </c>
      <c r="AB3" s="14">
        <v>2</v>
      </c>
      <c r="AC3" s="14">
        <v>3</v>
      </c>
      <c r="AD3" s="14">
        <v>4</v>
      </c>
      <c r="AE3" s="14">
        <v>5</v>
      </c>
      <c r="AF3" s="14">
        <v>6</v>
      </c>
      <c r="AG3" s="14">
        <v>7</v>
      </c>
      <c r="AH3" s="14">
        <v>8</v>
      </c>
      <c r="AI3" s="14">
        <v>9</v>
      </c>
      <c r="AJ3" s="14">
        <v>10</v>
      </c>
      <c r="AK3" s="14">
        <v>11</v>
      </c>
      <c r="AL3" s="14">
        <v>12</v>
      </c>
      <c r="AM3" s="14">
        <v>1</v>
      </c>
      <c r="AN3" s="14">
        <v>2</v>
      </c>
      <c r="AO3" s="14">
        <v>3</v>
      </c>
      <c r="AP3" s="14">
        <v>4</v>
      </c>
      <c r="AQ3" s="14">
        <v>5</v>
      </c>
      <c r="AR3" s="14">
        <v>6</v>
      </c>
      <c r="AS3" s="14">
        <v>7</v>
      </c>
      <c r="AT3" s="14">
        <v>8</v>
      </c>
      <c r="AU3" s="14">
        <v>9</v>
      </c>
      <c r="AV3" s="14">
        <v>10</v>
      </c>
      <c r="AW3" s="14">
        <v>11</v>
      </c>
      <c r="AX3" s="14">
        <v>12</v>
      </c>
    </row>
    <row r="4" spans="1:50" x14ac:dyDescent="0.25">
      <c r="A4" s="15" t="s">
        <v>93</v>
      </c>
      <c r="B4" s="16" t="s">
        <v>14</v>
      </c>
      <c r="C4" s="22">
        <v>2530.1712066349573</v>
      </c>
      <c r="D4" s="22">
        <v>1127.4232334120607</v>
      </c>
      <c r="E4" s="22">
        <v>18594.681316000992</v>
      </c>
      <c r="F4" s="22">
        <v>10077.859468662995</v>
      </c>
      <c r="G4" s="22">
        <v>4117.4644575860002</v>
      </c>
      <c r="H4" s="22">
        <v>1225.2441395169881</v>
      </c>
      <c r="I4" s="22">
        <v>1818.0767604720022</v>
      </c>
      <c r="J4" s="22">
        <v>1217.9972351310134</v>
      </c>
      <c r="K4" s="22">
        <v>2744.676216302003</v>
      </c>
      <c r="L4" s="22">
        <v>23332.154148019006</v>
      </c>
      <c r="M4" s="22">
        <v>20963.002802234987</v>
      </c>
      <c r="N4" s="22">
        <v>2818.9811112669995</v>
      </c>
      <c r="O4" s="22">
        <v>1416.3866740880185</v>
      </c>
      <c r="P4" s="22">
        <v>2830.4001291909954</v>
      </c>
      <c r="Q4" s="22">
        <v>4879.2845779419877</v>
      </c>
      <c r="R4" s="22">
        <v>6093.3694454840152</v>
      </c>
      <c r="S4" s="22">
        <v>4730.9678161019983</v>
      </c>
      <c r="T4" s="22">
        <v>1399.0034158979834</v>
      </c>
      <c r="U4" s="22">
        <v>1580.4589037590194</v>
      </c>
      <c r="V4" s="22">
        <v>1654.4415183029778</v>
      </c>
      <c r="W4" s="22">
        <v>11262.460862834007</v>
      </c>
      <c r="X4" s="22">
        <v>55100.012077508989</v>
      </c>
      <c r="Y4" s="22">
        <v>1373.275199642987</v>
      </c>
      <c r="Z4" s="22">
        <v>3546.3723611170426</v>
      </c>
      <c r="AA4" s="22">
        <v>1450.6979837989784</v>
      </c>
      <c r="AB4" s="22">
        <v>1615.0183479910193</v>
      </c>
      <c r="AC4" s="22">
        <v>4791.4917660880019</v>
      </c>
      <c r="AD4" s="22">
        <v>5235.6644658109872</v>
      </c>
      <c r="AE4" s="22">
        <v>6814.2962302280066</v>
      </c>
      <c r="AF4" s="22">
        <v>1474.2788268660079</v>
      </c>
      <c r="AG4" s="22">
        <v>2520.3026686239755</v>
      </c>
      <c r="AH4" s="22">
        <v>1396.2151758460095</v>
      </c>
      <c r="AI4" s="22">
        <v>4094.0287709459953</v>
      </c>
      <c r="AJ4" s="22">
        <v>26439.828287095006</v>
      </c>
      <c r="AK4" s="22">
        <v>3414.9019240020134</v>
      </c>
      <c r="AL4" s="22">
        <v>5206.991292000981</v>
      </c>
      <c r="AM4" s="22">
        <v>1875.5603372220066</v>
      </c>
      <c r="AN4" s="22">
        <v>1751.38</v>
      </c>
      <c r="AO4" s="22">
        <v>7694.96</v>
      </c>
      <c r="AP4" s="22">
        <v>3364.4493691009993</v>
      </c>
      <c r="AQ4" s="22">
        <v>1648.9626352589985</v>
      </c>
      <c r="AR4" s="22">
        <v>2052.9479879059945</v>
      </c>
      <c r="AS4" s="22">
        <v>2124.320070524991</v>
      </c>
      <c r="AT4" s="22">
        <v>1679.650905883027</v>
      </c>
      <c r="AU4" s="22">
        <v>3775.2955508289742</v>
      </c>
      <c r="AV4" s="22"/>
      <c r="AW4" s="22"/>
      <c r="AX4" s="22"/>
    </row>
    <row r="5" spans="1:50" x14ac:dyDescent="0.25">
      <c r="A5" s="15" t="s">
        <v>93</v>
      </c>
      <c r="B5" s="16" t="s">
        <v>19</v>
      </c>
      <c r="C5" s="22">
        <v>3492.4772446900606</v>
      </c>
      <c r="D5" s="22">
        <v>7565.4554940200178</v>
      </c>
      <c r="E5" s="22">
        <v>58654.689518360072</v>
      </c>
      <c r="F5" s="22">
        <v>62152.542526569916</v>
      </c>
      <c r="G5" s="22">
        <v>51880.074061040068</v>
      </c>
      <c r="H5" s="22">
        <v>8877.1919064798858</v>
      </c>
      <c r="I5" s="22">
        <v>22770.962989430176</v>
      </c>
      <c r="J5" s="22">
        <v>17405.371608239831</v>
      </c>
      <c r="K5" s="22">
        <v>22644.163701259997</v>
      </c>
      <c r="L5" s="22">
        <v>311757.75353903999</v>
      </c>
      <c r="M5" s="22">
        <v>11073.922594700009</v>
      </c>
      <c r="N5" s="22">
        <v>12430.978710670024</v>
      </c>
      <c r="O5" s="22">
        <v>42002.576564410003</v>
      </c>
      <c r="P5" s="22">
        <v>7292.7963998401538</v>
      </c>
      <c r="Q5" s="22">
        <v>60536.333139980212</v>
      </c>
      <c r="R5" s="22">
        <v>77193.065358499996</v>
      </c>
      <c r="S5" s="22">
        <v>24818.538461529883</v>
      </c>
      <c r="T5" s="22">
        <v>7244.796015359927</v>
      </c>
      <c r="U5" s="22">
        <v>19966.981262210058</v>
      </c>
      <c r="V5" s="22">
        <v>4491.7967474700417</v>
      </c>
      <c r="W5" s="22">
        <v>26389.91592751001</v>
      </c>
      <c r="X5" s="22">
        <v>520339.52585744997</v>
      </c>
      <c r="Y5" s="22">
        <v>8827.1401811300311</v>
      </c>
      <c r="Z5" s="22">
        <v>15525.992243729997</v>
      </c>
      <c r="AA5" s="22">
        <v>11021.225005540065</v>
      </c>
      <c r="AB5" s="22">
        <v>8203.9375649099238</v>
      </c>
      <c r="AC5" s="22">
        <v>34744.121373440139</v>
      </c>
      <c r="AD5" s="22">
        <v>65129.063343539834</v>
      </c>
      <c r="AE5" s="22">
        <v>25668.845272199949</v>
      </c>
      <c r="AF5" s="22">
        <v>6727.9656223200727</v>
      </c>
      <c r="AG5" s="22">
        <v>10827.199666900095</v>
      </c>
      <c r="AH5" s="22">
        <v>7316.1763232499361</v>
      </c>
      <c r="AI5" s="22">
        <v>19318.716775130015</v>
      </c>
      <c r="AJ5" s="22">
        <v>492722.2975276201</v>
      </c>
      <c r="AK5" s="22">
        <v>10055.78996847989</v>
      </c>
      <c r="AL5" s="22">
        <v>21379.063161680009</v>
      </c>
      <c r="AM5" s="22">
        <v>14953.572723390069</v>
      </c>
      <c r="AN5" s="22">
        <v>12229.84</v>
      </c>
      <c r="AO5" s="22">
        <v>73696.91</v>
      </c>
      <c r="AP5" s="22">
        <v>30393.562424819916</v>
      </c>
      <c r="AQ5" s="22">
        <v>32308.657789610093</v>
      </c>
      <c r="AR5" s="22">
        <v>16363.001984900096</v>
      </c>
      <c r="AS5" s="22">
        <v>8043.8127831898164</v>
      </c>
      <c r="AT5" s="22">
        <v>8172.1086738400627</v>
      </c>
      <c r="AU5" s="22">
        <v>22204.073840130121</v>
      </c>
      <c r="AV5" s="22"/>
      <c r="AW5" s="22"/>
      <c r="AX5" s="22"/>
    </row>
    <row r="6" spans="1:50" x14ac:dyDescent="0.25">
      <c r="A6" s="15" t="s">
        <v>93</v>
      </c>
      <c r="B6" s="16" t="s">
        <v>22</v>
      </c>
      <c r="C6" s="22">
        <v>2893.0912034100038</v>
      </c>
      <c r="D6" s="22">
        <v>2161.4879540010297</v>
      </c>
      <c r="E6" s="22">
        <v>16540.214930770977</v>
      </c>
      <c r="F6" s="22">
        <v>8422.7108897940197</v>
      </c>
      <c r="G6" s="22">
        <v>7452.3663833389874</v>
      </c>
      <c r="H6" s="22">
        <v>1451.0743659500149</v>
      </c>
      <c r="I6" s="22">
        <v>1152.1444593060005</v>
      </c>
      <c r="J6" s="22">
        <v>1048.7061848839803</v>
      </c>
      <c r="K6" s="22">
        <v>130176.566151262</v>
      </c>
      <c r="L6" s="22">
        <v>79184.297359621036</v>
      </c>
      <c r="M6" s="22">
        <v>2940.7039244799525</v>
      </c>
      <c r="N6" s="22">
        <v>4636.6273663330358</v>
      </c>
      <c r="O6" s="22">
        <v>8665.7726518179988</v>
      </c>
      <c r="P6" s="22">
        <v>3955.3802619440248</v>
      </c>
      <c r="Q6" s="22">
        <v>28749.688843705982</v>
      </c>
      <c r="R6" s="22">
        <v>13273.668770043005</v>
      </c>
      <c r="S6" s="22">
        <v>4421.2917406639899</v>
      </c>
      <c r="T6" s="22">
        <v>2593.7688976299833</v>
      </c>
      <c r="U6" s="22">
        <v>2411.7531105939997</v>
      </c>
      <c r="V6" s="22">
        <v>2100.7171895850333</v>
      </c>
      <c r="W6" s="22">
        <v>19634.175282815995</v>
      </c>
      <c r="X6" s="22">
        <v>65688.491268254991</v>
      </c>
      <c r="Y6" s="22">
        <v>5685.5073559730081</v>
      </c>
      <c r="Z6" s="22">
        <v>4506.6442283609649</v>
      </c>
      <c r="AA6" s="22">
        <v>9887.6453055809834</v>
      </c>
      <c r="AB6" s="22">
        <v>2321.2622447180329</v>
      </c>
      <c r="AC6" s="22">
        <v>10924.86658087495</v>
      </c>
      <c r="AD6" s="22">
        <v>39210.763162481016</v>
      </c>
      <c r="AE6" s="22">
        <v>19208.853928375</v>
      </c>
      <c r="AF6" s="22">
        <v>2284.9772263090126</v>
      </c>
      <c r="AG6" s="22">
        <v>1710.2341270339675</v>
      </c>
      <c r="AH6" s="22">
        <v>2362.1143509030226</v>
      </c>
      <c r="AI6" s="22">
        <v>4069.6209433330223</v>
      </c>
      <c r="AJ6" s="22">
        <v>88502.818476365006</v>
      </c>
      <c r="AK6" s="22">
        <v>2380.028262065025</v>
      </c>
      <c r="AL6" s="22">
        <v>5378.280544108944</v>
      </c>
      <c r="AM6" s="22">
        <v>4788.0386755280197</v>
      </c>
      <c r="AN6" s="22">
        <v>4000.72</v>
      </c>
      <c r="AO6" s="22">
        <v>17826.45</v>
      </c>
      <c r="AP6" s="22">
        <v>12078.691897811019</v>
      </c>
      <c r="AQ6" s="22">
        <v>8130.3234070260078</v>
      </c>
      <c r="AR6" s="22">
        <v>2106.3518867639941</v>
      </c>
      <c r="AS6" s="22">
        <v>3380.2513049870031</v>
      </c>
      <c r="AT6" s="22">
        <v>3930.8586406920222</v>
      </c>
      <c r="AU6" s="22">
        <v>4156.7077036239789</v>
      </c>
      <c r="AV6" s="22"/>
      <c r="AW6" s="22"/>
      <c r="AX6" s="22"/>
    </row>
    <row r="7" spans="1:50" x14ac:dyDescent="0.25">
      <c r="A7" s="15" t="s">
        <v>93</v>
      </c>
      <c r="B7" s="16" t="s">
        <v>31</v>
      </c>
      <c r="C7" s="22">
        <v>2005.7338604180259</v>
      </c>
      <c r="D7" s="22">
        <v>8886.975547348964</v>
      </c>
      <c r="E7" s="22">
        <v>28991.941623879015</v>
      </c>
      <c r="F7" s="22">
        <v>22692.155376992014</v>
      </c>
      <c r="G7" s="22">
        <v>23058.474506683997</v>
      </c>
      <c r="H7" s="22">
        <v>20059.274984876974</v>
      </c>
      <c r="I7" s="22">
        <v>1099.2183793600416</v>
      </c>
      <c r="J7" s="22">
        <v>2260.5081999799586</v>
      </c>
      <c r="K7" s="22">
        <v>4797.0041236089892</v>
      </c>
      <c r="L7" s="22">
        <v>52816.643687696022</v>
      </c>
      <c r="M7" s="22">
        <v>4486.7741904390277</v>
      </c>
      <c r="N7" s="22">
        <v>4436.1546970869531</v>
      </c>
      <c r="O7" s="22">
        <v>3235.0468679449987</v>
      </c>
      <c r="P7" s="22">
        <v>4102.0773857710301</v>
      </c>
      <c r="Q7" s="22">
        <v>25272.369110247004</v>
      </c>
      <c r="R7" s="22">
        <v>10281.804442377004</v>
      </c>
      <c r="S7" s="22">
        <v>10575.67202249798</v>
      </c>
      <c r="T7" s="22">
        <v>2083.4308497689781</v>
      </c>
      <c r="U7" s="22">
        <v>3922.7805741000338</v>
      </c>
      <c r="V7" s="22">
        <v>1823.1567279690062</v>
      </c>
      <c r="W7" s="22">
        <v>3990.0851272479631</v>
      </c>
      <c r="X7" s="22">
        <v>75021.443741442985</v>
      </c>
      <c r="Y7" s="22">
        <v>2581.2000715880422</v>
      </c>
      <c r="Z7" s="22">
        <v>4197.8074891539873</v>
      </c>
      <c r="AA7" s="22">
        <v>4982.9508848889964</v>
      </c>
      <c r="AB7" s="22">
        <v>3427.7797012020019</v>
      </c>
      <c r="AC7" s="22">
        <v>6215.3708903350052</v>
      </c>
      <c r="AD7" s="22">
        <v>36628.217440900975</v>
      </c>
      <c r="AE7" s="22">
        <v>10335.416910097003</v>
      </c>
      <c r="AF7" s="22">
        <v>1902.7001513960422</v>
      </c>
      <c r="AG7" s="22">
        <v>2731.7603531899513</v>
      </c>
      <c r="AH7" s="22">
        <v>3615.7648519000504</v>
      </c>
      <c r="AI7" s="22">
        <v>12705.950652273954</v>
      </c>
      <c r="AJ7" s="22">
        <v>54768.844247335044</v>
      </c>
      <c r="AK7" s="22">
        <v>4018.266564221005</v>
      </c>
      <c r="AL7" s="22">
        <v>3543.544952798984</v>
      </c>
      <c r="AM7" s="22">
        <v>14155.768122177979</v>
      </c>
      <c r="AN7" s="22">
        <v>2781.47</v>
      </c>
      <c r="AO7" s="22">
        <v>31440.76</v>
      </c>
      <c r="AP7" s="22">
        <v>19855.209690243006</v>
      </c>
      <c r="AQ7" s="22">
        <v>12538.723343700985</v>
      </c>
      <c r="AR7" s="22">
        <v>2051.1893219359918</v>
      </c>
      <c r="AS7" s="22">
        <v>1290.5473447050317</v>
      </c>
      <c r="AT7" s="22">
        <v>4865.6058305539773</v>
      </c>
      <c r="AU7" s="22">
        <v>17905.734573252033</v>
      </c>
      <c r="AV7" s="22"/>
      <c r="AW7" s="22"/>
      <c r="AX7" s="22"/>
    </row>
    <row r="8" spans="1:50" x14ac:dyDescent="0.25">
      <c r="A8" s="15" t="s">
        <v>93</v>
      </c>
      <c r="B8" s="16" t="s">
        <v>33</v>
      </c>
      <c r="C8" s="22">
        <v>2126.1567907449789</v>
      </c>
      <c r="D8" s="22">
        <v>2788.2997351865051</v>
      </c>
      <c r="E8" s="22">
        <v>20853.864188607025</v>
      </c>
      <c r="F8" s="22">
        <v>9921.8504243519856</v>
      </c>
      <c r="G8" s="22">
        <v>23628.641329566017</v>
      </c>
      <c r="H8" s="22">
        <v>2643.7407687759842</v>
      </c>
      <c r="I8" s="22">
        <v>2815.9480825029896</v>
      </c>
      <c r="J8" s="22">
        <v>2515.0216752490378</v>
      </c>
      <c r="K8" s="22">
        <v>3694.8927543140016</v>
      </c>
      <c r="L8" s="22">
        <v>114257.11767111998</v>
      </c>
      <c r="M8" s="22">
        <v>2957.5314154289663</v>
      </c>
      <c r="N8" s="22">
        <v>3686.441864306049</v>
      </c>
      <c r="O8" s="22">
        <v>1560.2859582689707</v>
      </c>
      <c r="P8" s="22">
        <v>3196.2371538830339</v>
      </c>
      <c r="Q8" s="22">
        <v>26337.069849461957</v>
      </c>
      <c r="R8" s="22">
        <v>35677.53394959704</v>
      </c>
      <c r="S8" s="22">
        <v>11836.989404813969</v>
      </c>
      <c r="T8" s="22">
        <v>3660.8734609230305</v>
      </c>
      <c r="U8" s="22">
        <v>1912.0900999929872</v>
      </c>
      <c r="V8" s="22">
        <v>1555.636527049006</v>
      </c>
      <c r="W8" s="22">
        <v>3146.589753806009</v>
      </c>
      <c r="X8" s="22">
        <v>107809.618086309</v>
      </c>
      <c r="Y8" s="22">
        <v>3052.0405539729982</v>
      </c>
      <c r="Z8" s="22">
        <v>3998.6368516229559</v>
      </c>
      <c r="AA8" s="22">
        <v>2985.4408472960349</v>
      </c>
      <c r="AB8" s="22">
        <v>3395.4124159450294</v>
      </c>
      <c r="AC8" s="22">
        <v>14041.343848253018</v>
      </c>
      <c r="AD8" s="22">
        <v>44138.216400699981</v>
      </c>
      <c r="AE8" s="22">
        <v>30008.757326526975</v>
      </c>
      <c r="AF8" s="22">
        <v>16346.467863219033</v>
      </c>
      <c r="AG8" s="22">
        <v>1922.1633101709886</v>
      </c>
      <c r="AH8" s="22">
        <v>8222.8655121899792</v>
      </c>
      <c r="AI8" s="22">
        <v>14469.84008300904</v>
      </c>
      <c r="AJ8" s="22">
        <v>106961.05751087097</v>
      </c>
      <c r="AK8" s="22">
        <v>5874.2415194680216</v>
      </c>
      <c r="AL8" s="22">
        <v>3917.589494935004</v>
      </c>
      <c r="AM8" s="22">
        <v>3803.9015509419842</v>
      </c>
      <c r="AN8" s="22">
        <v>1858.88</v>
      </c>
      <c r="AO8" s="22">
        <v>25840.75</v>
      </c>
      <c r="AP8" s="22">
        <v>36772.539663600037</v>
      </c>
      <c r="AQ8" s="22">
        <v>40396.287223772961</v>
      </c>
      <c r="AR8" s="22">
        <v>1667.1273923669942</v>
      </c>
      <c r="AS8" s="22">
        <v>1287.3122674910119</v>
      </c>
      <c r="AT8" s="22">
        <v>1788.2081936679315</v>
      </c>
      <c r="AU8" s="22">
        <v>7590.8315524890786</v>
      </c>
      <c r="AV8" s="22"/>
      <c r="AW8" s="22"/>
      <c r="AX8" s="22"/>
    </row>
    <row r="9" spans="1:50" x14ac:dyDescent="0.25">
      <c r="A9" s="15" t="s">
        <v>93</v>
      </c>
      <c r="B9" s="16" t="s">
        <v>36</v>
      </c>
      <c r="C9" s="22">
        <v>1020.2355194039992</v>
      </c>
      <c r="D9" s="22">
        <v>4783.1094708320452</v>
      </c>
      <c r="E9" s="22">
        <v>31509.422878548998</v>
      </c>
      <c r="F9" s="22">
        <v>8992.7125551379868</v>
      </c>
      <c r="G9" s="22">
        <v>4306.9331758450135</v>
      </c>
      <c r="H9" s="22">
        <v>1553.7772600619937</v>
      </c>
      <c r="I9" s="22">
        <v>585.672689997009</v>
      </c>
      <c r="J9" s="22">
        <v>895.50970220798627</v>
      </c>
      <c r="K9" s="22">
        <v>7439.1939736770291</v>
      </c>
      <c r="L9" s="22">
        <v>35022.368962312001</v>
      </c>
      <c r="M9" s="22">
        <v>4553.8938764119521</v>
      </c>
      <c r="N9" s="22">
        <v>3696.6083856940386</v>
      </c>
      <c r="O9" s="22">
        <v>547.51369456801331</v>
      </c>
      <c r="P9" s="22">
        <v>1497.621596953948</v>
      </c>
      <c r="Q9" s="22">
        <v>12839.218324114016</v>
      </c>
      <c r="R9" s="22">
        <v>28349.547701860982</v>
      </c>
      <c r="S9" s="22">
        <v>7671.264315159031</v>
      </c>
      <c r="T9" s="22">
        <v>2578.0589669449837</v>
      </c>
      <c r="U9" s="22">
        <v>1196.4582037969958</v>
      </c>
      <c r="V9" s="22">
        <v>661.22707245097263</v>
      </c>
      <c r="W9" s="22">
        <v>5364.3792043100111</v>
      </c>
      <c r="X9" s="22">
        <v>32434.456632454996</v>
      </c>
      <c r="Y9" s="22">
        <v>1042.3247335490305</v>
      </c>
      <c r="Z9" s="22">
        <v>4718.7407127110055</v>
      </c>
      <c r="AA9" s="22">
        <v>1868.4181368279969</v>
      </c>
      <c r="AB9" s="22">
        <v>1107.1584896840213</v>
      </c>
      <c r="AC9" s="22">
        <v>10078.179897880997</v>
      </c>
      <c r="AD9" s="22">
        <v>21477.543721278984</v>
      </c>
      <c r="AE9" s="22">
        <v>5769.9698384630028</v>
      </c>
      <c r="AF9" s="22">
        <v>862.17812537800637</v>
      </c>
      <c r="AG9" s="22">
        <v>2855.7370771189744</v>
      </c>
      <c r="AH9" s="22">
        <v>1854.7215229190188</v>
      </c>
      <c r="AI9" s="22">
        <v>21520.560919323994</v>
      </c>
      <c r="AJ9" s="22">
        <v>33110.59904813004</v>
      </c>
      <c r="AK9" s="22">
        <v>1921.0140935569652</v>
      </c>
      <c r="AL9" s="22">
        <v>6169.1633981810301</v>
      </c>
      <c r="AM9" s="22">
        <v>3660.728716254991</v>
      </c>
      <c r="AN9" s="22">
        <v>2904.62</v>
      </c>
      <c r="AO9" s="22">
        <v>16108</v>
      </c>
      <c r="AP9" s="22">
        <v>5753.9277286600263</v>
      </c>
      <c r="AQ9" s="22">
        <v>13238.625874841993</v>
      </c>
      <c r="AR9" s="22">
        <v>3217.855347175966</v>
      </c>
      <c r="AS9" s="22">
        <v>3386.6115771380137</v>
      </c>
      <c r="AT9" s="22">
        <v>2633.6324786950136</v>
      </c>
      <c r="AU9" s="22">
        <v>7317.4247622290277</v>
      </c>
      <c r="AV9" s="22"/>
      <c r="AW9" s="22"/>
      <c r="AX9" s="22"/>
    </row>
    <row r="10" spans="1:50" x14ac:dyDescent="0.25">
      <c r="A10" s="15" t="s">
        <v>93</v>
      </c>
      <c r="B10" s="16" t="s">
        <v>37</v>
      </c>
      <c r="C10" s="22">
        <v>919.5123452990083</v>
      </c>
      <c r="D10" s="22">
        <v>1499.9920433720108</v>
      </c>
      <c r="E10" s="22">
        <v>7633.1016598359856</v>
      </c>
      <c r="F10" s="22">
        <v>4322.927490934002</v>
      </c>
      <c r="G10" s="22">
        <v>5211.9170228000148</v>
      </c>
      <c r="H10" s="22">
        <v>708.63612034899415</v>
      </c>
      <c r="I10" s="22">
        <v>4015.2691123549885</v>
      </c>
      <c r="J10" s="22">
        <v>500.35004390001995</v>
      </c>
      <c r="K10" s="22">
        <v>4364.2673732369731</v>
      </c>
      <c r="L10" s="22">
        <v>59285.788722672005</v>
      </c>
      <c r="M10" s="22">
        <v>2002.6078964390326</v>
      </c>
      <c r="N10" s="22">
        <v>3343.0946456539677</v>
      </c>
      <c r="O10" s="22">
        <v>1895.7541392740095</v>
      </c>
      <c r="P10" s="22">
        <v>1367.1805491539999</v>
      </c>
      <c r="Q10" s="22">
        <v>19310.039023841993</v>
      </c>
      <c r="R10" s="22">
        <v>7332.2720981370076</v>
      </c>
      <c r="S10" s="22">
        <v>3248.5782775680127</v>
      </c>
      <c r="T10" s="22">
        <v>881.2665347949951</v>
      </c>
      <c r="U10" s="22">
        <v>2433.4157143959892</v>
      </c>
      <c r="V10" s="22">
        <v>997.59966492801323</v>
      </c>
      <c r="W10" s="22">
        <v>8265.9752854380058</v>
      </c>
      <c r="X10" s="22">
        <v>60673.482149308984</v>
      </c>
      <c r="Y10" s="22">
        <v>2087.4355084010167</v>
      </c>
      <c r="Z10" s="22">
        <v>7803.0564793759841</v>
      </c>
      <c r="AA10" s="22">
        <v>2495.2010501099867</v>
      </c>
      <c r="AB10" s="22">
        <v>1004.9404914080224</v>
      </c>
      <c r="AC10" s="22">
        <v>6715.8980921600014</v>
      </c>
      <c r="AD10" s="22">
        <v>23453.651267971989</v>
      </c>
      <c r="AE10" s="22">
        <v>4186.9162618189876</v>
      </c>
      <c r="AF10" s="22">
        <v>1178.8738765240123</v>
      </c>
      <c r="AG10" s="22">
        <v>3421.6884124749922</v>
      </c>
      <c r="AH10" s="22">
        <v>1322.3203068809817</v>
      </c>
      <c r="AI10" s="22">
        <v>10023.742463306</v>
      </c>
      <c r="AJ10" s="22">
        <v>89508.395177875005</v>
      </c>
      <c r="AK10" s="22">
        <v>1449.707000097027</v>
      </c>
      <c r="AL10" s="22">
        <v>6989.1531106809853</v>
      </c>
      <c r="AM10" s="22">
        <v>2424.9296686640009</v>
      </c>
      <c r="AN10" s="22">
        <v>1604.98</v>
      </c>
      <c r="AO10" s="22">
        <v>17586.310000000001</v>
      </c>
      <c r="AP10" s="22">
        <v>13085.482920598995</v>
      </c>
      <c r="AQ10" s="22">
        <v>23298.566692452005</v>
      </c>
      <c r="AR10" s="22">
        <v>2006.2260476379888</v>
      </c>
      <c r="AS10" s="22">
        <v>1868.2482674900093</v>
      </c>
      <c r="AT10" s="22">
        <v>1338.6930662239902</v>
      </c>
      <c r="AU10" s="22">
        <v>6742.988847561006</v>
      </c>
      <c r="AV10" s="22"/>
      <c r="AW10" s="22"/>
      <c r="AX10" s="22"/>
    </row>
    <row r="11" spans="1:50" x14ac:dyDescent="0.25">
      <c r="A11" s="15" t="s">
        <v>93</v>
      </c>
      <c r="B11" s="16" t="s">
        <v>38</v>
      </c>
      <c r="C11" s="22">
        <v>213.07781856760266</v>
      </c>
      <c r="D11" s="22">
        <v>1187.9243797374875</v>
      </c>
      <c r="E11" s="22">
        <v>7485.6467709013959</v>
      </c>
      <c r="F11" s="22">
        <v>732.69119442800002</v>
      </c>
      <c r="G11" s="22">
        <v>5142.5899669853025</v>
      </c>
      <c r="H11" s="22">
        <v>619.35663607960305</v>
      </c>
      <c r="I11" s="22">
        <v>1720.2448639504946</v>
      </c>
      <c r="J11" s="22">
        <v>465.19921005060314</v>
      </c>
      <c r="K11" s="22">
        <v>2018.0044351164033</v>
      </c>
      <c r="L11" s="22">
        <v>6743.0679757990001</v>
      </c>
      <c r="M11" s="22">
        <v>592.03256131689704</v>
      </c>
      <c r="N11" s="22">
        <v>992.50265402499645</v>
      </c>
      <c r="O11" s="22">
        <v>707.93707213251037</v>
      </c>
      <c r="P11" s="22">
        <v>739.00353515968891</v>
      </c>
      <c r="Q11" s="22">
        <v>3708.1514510718043</v>
      </c>
      <c r="R11" s="22">
        <v>3937.5777267304002</v>
      </c>
      <c r="S11" s="22">
        <v>2717.994920800098</v>
      </c>
      <c r="T11" s="22">
        <v>4325.8759852073053</v>
      </c>
      <c r="U11" s="22">
        <v>1000.6883350991993</v>
      </c>
      <c r="V11" s="22">
        <v>862.60694994189544</v>
      </c>
      <c r="W11" s="22">
        <v>1561.6293517042941</v>
      </c>
      <c r="X11" s="22">
        <v>7217.3687266916095</v>
      </c>
      <c r="Y11" s="22">
        <v>1048.6639722933032</v>
      </c>
      <c r="Z11" s="22">
        <v>1565.9536517645902</v>
      </c>
      <c r="AA11" s="22">
        <v>1913.401778134401</v>
      </c>
      <c r="AB11" s="22">
        <v>868.01609659630049</v>
      </c>
      <c r="AC11" s="22">
        <v>2229.4560919842042</v>
      </c>
      <c r="AD11" s="22">
        <v>9932.9045608714951</v>
      </c>
      <c r="AE11" s="22">
        <v>1828.1631898032065</v>
      </c>
      <c r="AF11" s="22">
        <v>2133.8367628408014</v>
      </c>
      <c r="AG11" s="22">
        <v>920.75612756259216</v>
      </c>
      <c r="AH11" s="22">
        <v>742.84418278120575</v>
      </c>
      <c r="AI11" s="22">
        <v>1735.9104718431045</v>
      </c>
      <c r="AJ11" s="22">
        <v>7903.8109087295888</v>
      </c>
      <c r="AK11" s="22">
        <v>825.36518818780314</v>
      </c>
      <c r="AL11" s="22">
        <v>1425.5879279228975</v>
      </c>
      <c r="AM11" s="22">
        <v>1001.9017170044099</v>
      </c>
      <c r="AN11" s="22">
        <v>1727.88</v>
      </c>
      <c r="AO11" s="22">
        <v>6531.69</v>
      </c>
      <c r="AP11" s="22">
        <v>4752.0934251906001</v>
      </c>
      <c r="AQ11" s="22">
        <v>1453.1853830783075</v>
      </c>
      <c r="AR11" s="22">
        <v>1128.7310444074974</v>
      </c>
      <c r="AS11" s="22">
        <v>1075.2120062988979</v>
      </c>
      <c r="AT11" s="22">
        <v>1035.9876514417992</v>
      </c>
      <c r="AU11" s="22">
        <v>1360.4721915068076</v>
      </c>
      <c r="AV11" s="22"/>
      <c r="AW11" s="22"/>
      <c r="AX11" s="22"/>
    </row>
    <row r="12" spans="1:50" x14ac:dyDescent="0.25">
      <c r="A12" s="15" t="s">
        <v>93</v>
      </c>
      <c r="B12" s="16" t="s">
        <v>40</v>
      </c>
      <c r="C12" s="22">
        <v>1791.346667996957</v>
      </c>
      <c r="D12" s="22">
        <v>8184.8262030130136</v>
      </c>
      <c r="E12" s="22">
        <v>40087.288000806002</v>
      </c>
      <c r="F12" s="22">
        <v>7934.1702679269947</v>
      </c>
      <c r="G12" s="22">
        <v>14981.300337067049</v>
      </c>
      <c r="H12" s="22">
        <v>30756.769545432006</v>
      </c>
      <c r="I12" s="22">
        <v>8461.4188077509752</v>
      </c>
      <c r="J12" s="22">
        <v>2054.5091319520143</v>
      </c>
      <c r="K12" s="22">
        <v>4280.7709048329853</v>
      </c>
      <c r="L12" s="22">
        <v>114294.54091134196</v>
      </c>
      <c r="M12" s="22">
        <v>6111.4066863880726</v>
      </c>
      <c r="N12" s="22">
        <v>4583.5656551369466</v>
      </c>
      <c r="O12" s="22">
        <v>2346.4617728560697</v>
      </c>
      <c r="P12" s="22">
        <v>3154.7286205199198</v>
      </c>
      <c r="Q12" s="22">
        <v>21735.30440038105</v>
      </c>
      <c r="R12" s="22">
        <v>12863.858343961998</v>
      </c>
      <c r="S12" s="22">
        <v>24768.763307301968</v>
      </c>
      <c r="T12" s="22">
        <v>4646.4153873120085</v>
      </c>
      <c r="U12" s="22">
        <v>10252.28433278203</v>
      </c>
      <c r="V12" s="22">
        <v>5344.9854081709636</v>
      </c>
      <c r="W12" s="22">
        <v>8831.3122675060295</v>
      </c>
      <c r="X12" s="22">
        <v>150042.48931052804</v>
      </c>
      <c r="Y12" s="22">
        <v>5878.6972878229572</v>
      </c>
      <c r="Z12" s="22">
        <v>8810.2486321530305</v>
      </c>
      <c r="AA12" s="22">
        <v>5392.79226908891</v>
      </c>
      <c r="AB12" s="22">
        <v>5511.6390905010048</v>
      </c>
      <c r="AC12" s="22">
        <v>103295.804639448</v>
      </c>
      <c r="AD12" s="22">
        <v>20062.155932278954</v>
      </c>
      <c r="AE12" s="22">
        <v>37712.223162360024</v>
      </c>
      <c r="AF12" s="22">
        <v>11075.011905455031</v>
      </c>
      <c r="AG12" s="22">
        <v>4147.9288980059791</v>
      </c>
      <c r="AH12" s="22">
        <v>3508.9694652400212</v>
      </c>
      <c r="AI12" s="22">
        <v>9660.3324580169283</v>
      </c>
      <c r="AJ12" s="22">
        <v>115173.62289624603</v>
      </c>
      <c r="AK12" s="22">
        <v>7146.6326217000606</v>
      </c>
      <c r="AL12" s="22">
        <v>10957.655700683943</v>
      </c>
      <c r="AM12" s="22">
        <v>5559.1266639690148</v>
      </c>
      <c r="AN12" s="22">
        <v>5860.57</v>
      </c>
      <c r="AO12" s="22">
        <v>35633.78</v>
      </c>
      <c r="AP12" s="22">
        <v>16034.448216990102</v>
      </c>
      <c r="AQ12" s="22">
        <v>10987.363246208988</v>
      </c>
      <c r="AR12" s="22">
        <v>15154.384300775011</v>
      </c>
      <c r="AS12" s="22">
        <v>6155.4801684569102</v>
      </c>
      <c r="AT12" s="22">
        <v>4753.7139265900478</v>
      </c>
      <c r="AU12" s="22">
        <v>14090.644945919048</v>
      </c>
      <c r="AV12" s="22"/>
      <c r="AW12" s="22"/>
      <c r="AX12" s="22"/>
    </row>
    <row r="13" spans="1:50" x14ac:dyDescent="0.25">
      <c r="A13" s="15" t="s">
        <v>93</v>
      </c>
      <c r="B13" s="16" t="s">
        <v>44</v>
      </c>
      <c r="C13" s="22">
        <v>5035.3980526109808</v>
      </c>
      <c r="D13" s="22">
        <v>8126.7662896569818</v>
      </c>
      <c r="E13" s="22">
        <v>39693.765350956994</v>
      </c>
      <c r="F13" s="22">
        <v>1146.3667019300046</v>
      </c>
      <c r="G13" s="22">
        <v>17422.44903647399</v>
      </c>
      <c r="H13" s="22">
        <v>7255.3087758570327</v>
      </c>
      <c r="I13" s="22">
        <v>5687.3366693470161</v>
      </c>
      <c r="J13" s="22">
        <v>27163.552752743999</v>
      </c>
      <c r="K13" s="22">
        <v>9857.4821972369682</v>
      </c>
      <c r="L13" s="22">
        <v>61730.757842716994</v>
      </c>
      <c r="M13" s="22">
        <v>13500.783810805995</v>
      </c>
      <c r="N13" s="22">
        <v>13748.44528746407</v>
      </c>
      <c r="O13" s="22">
        <v>10301.359234859003</v>
      </c>
      <c r="P13" s="22">
        <v>11031.628777540987</v>
      </c>
      <c r="Q13" s="22">
        <v>55564.450262348983</v>
      </c>
      <c r="R13" s="22">
        <v>31520.348333782982</v>
      </c>
      <c r="S13" s="22">
        <v>17109.404065440991</v>
      </c>
      <c r="T13" s="22">
        <v>7960.0238642250188</v>
      </c>
      <c r="U13" s="22">
        <v>8833.4902250480372</v>
      </c>
      <c r="V13" s="22">
        <v>9733.0269584460184</v>
      </c>
      <c r="W13" s="22">
        <v>12235.76835997391</v>
      </c>
      <c r="X13" s="22">
        <v>52599.742908052984</v>
      </c>
      <c r="Y13" s="22">
        <v>7253.3724646660266</v>
      </c>
      <c r="Z13" s="22">
        <v>12059.726119399071</v>
      </c>
      <c r="AA13" s="22">
        <v>18491.251564595965</v>
      </c>
      <c r="AB13" s="22">
        <v>11191.574211316009</v>
      </c>
      <c r="AC13" s="22">
        <v>26148.969610562024</v>
      </c>
      <c r="AD13" s="22">
        <v>47172.303085529013</v>
      </c>
      <c r="AE13" s="22">
        <v>14390.691098119947</v>
      </c>
      <c r="AF13" s="22">
        <v>8210.1350228230003</v>
      </c>
      <c r="AG13" s="22">
        <v>8022.4202518759994</v>
      </c>
      <c r="AH13" s="22">
        <v>20504.196560944081</v>
      </c>
      <c r="AI13" s="22">
        <v>12820.003902679891</v>
      </c>
      <c r="AJ13" s="22">
        <v>90693.827442177106</v>
      </c>
      <c r="AK13" s="22">
        <v>11614.998820754932</v>
      </c>
      <c r="AL13" s="22">
        <v>15975.135563028976</v>
      </c>
      <c r="AM13" s="22">
        <v>14376.518545831088</v>
      </c>
      <c r="AN13" s="22">
        <v>14985.05</v>
      </c>
      <c r="AO13" s="22">
        <v>42014.53</v>
      </c>
      <c r="AP13" s="22">
        <v>23287.382006444037</v>
      </c>
      <c r="AQ13" s="22">
        <v>17711.317088215961</v>
      </c>
      <c r="AR13" s="22">
        <v>12005.135277191992</v>
      </c>
      <c r="AS13" s="22">
        <v>10705.288028326002</v>
      </c>
      <c r="AT13" s="22">
        <v>23830.703955645091</v>
      </c>
      <c r="AU13" s="22">
        <v>15649.577735475963</v>
      </c>
      <c r="AV13" s="22"/>
      <c r="AW13" s="22"/>
      <c r="AX13" s="22"/>
    </row>
    <row r="14" spans="1:50" x14ac:dyDescent="0.25">
      <c r="A14" s="15" t="s">
        <v>93</v>
      </c>
      <c r="B14" s="16" t="s">
        <v>59</v>
      </c>
      <c r="C14" s="22">
        <v>1071.9159318649909</v>
      </c>
      <c r="D14" s="22">
        <v>1193.1086571940104</v>
      </c>
      <c r="E14" s="22">
        <v>10432.417461303994</v>
      </c>
      <c r="F14" s="22">
        <v>2017.6182165460195</v>
      </c>
      <c r="G14" s="22">
        <v>6760.5965589869884</v>
      </c>
      <c r="H14" s="22">
        <v>1248.0404665319948</v>
      </c>
      <c r="I14" s="22">
        <v>629.18746778601781</v>
      </c>
      <c r="J14" s="22">
        <v>1364.0085160439776</v>
      </c>
      <c r="K14" s="22">
        <v>2418.8693450380233</v>
      </c>
      <c r="L14" s="22">
        <v>24869.571871830994</v>
      </c>
      <c r="M14" s="22">
        <v>3369.3215109979792</v>
      </c>
      <c r="N14" s="22">
        <v>3098.4024653850065</v>
      </c>
      <c r="O14" s="22">
        <v>1490.3240888389992</v>
      </c>
      <c r="P14" s="22">
        <v>875.1882455140294</v>
      </c>
      <c r="Q14" s="22">
        <v>11014.852949738997</v>
      </c>
      <c r="R14" s="22">
        <v>7756.0514872029889</v>
      </c>
      <c r="S14" s="22">
        <v>3610.2567466540204</v>
      </c>
      <c r="T14" s="22">
        <v>6170.4536003009998</v>
      </c>
      <c r="U14" s="22">
        <v>2152.2170042139769</v>
      </c>
      <c r="V14" s="22">
        <v>1297.9220983730047</v>
      </c>
      <c r="W14" s="22">
        <v>7377.3163328079972</v>
      </c>
      <c r="X14" s="22">
        <v>24382.084565333003</v>
      </c>
      <c r="Y14" s="22">
        <v>1527.577529488015</v>
      </c>
      <c r="Z14" s="22">
        <v>2631.2463465809997</v>
      </c>
      <c r="AA14" s="22">
        <v>2399.349992250005</v>
      </c>
      <c r="AB14" s="22">
        <v>1774.9288800329959</v>
      </c>
      <c r="AC14" s="22">
        <v>4698.5348533570068</v>
      </c>
      <c r="AD14" s="22">
        <v>6949.8323166629998</v>
      </c>
      <c r="AE14" s="22">
        <v>2696.255984775984</v>
      </c>
      <c r="AF14" s="22">
        <v>972.18301723699551</v>
      </c>
      <c r="AG14" s="22">
        <v>1452.3371875340235</v>
      </c>
      <c r="AH14" s="22">
        <v>740.29270478099352</v>
      </c>
      <c r="AI14" s="22">
        <v>2552.7165530530037</v>
      </c>
      <c r="AJ14" s="22">
        <v>34283.727252913988</v>
      </c>
      <c r="AK14" s="22">
        <v>1208.7212378600088</v>
      </c>
      <c r="AL14" s="22">
        <v>1550.2137638169806</v>
      </c>
      <c r="AM14" s="22">
        <v>1377.993585232005</v>
      </c>
      <c r="AN14" s="22">
        <v>1111.3599999999999</v>
      </c>
      <c r="AO14" s="22">
        <v>10934.23</v>
      </c>
      <c r="AP14" s="22">
        <v>4112.6654562339827</v>
      </c>
      <c r="AQ14" s="22">
        <v>11886.130722394009</v>
      </c>
      <c r="AR14" s="22">
        <v>1781.1660683320079</v>
      </c>
      <c r="AS14" s="22">
        <v>1576.3502518619935</v>
      </c>
      <c r="AT14" s="22">
        <v>1639.5365594660107</v>
      </c>
      <c r="AU14" s="22">
        <v>3463.8353589320031</v>
      </c>
      <c r="AV14" s="22"/>
      <c r="AW14" s="22"/>
      <c r="AX14" s="22"/>
    </row>
    <row r="15" spans="1:50" x14ac:dyDescent="0.25">
      <c r="A15" s="15" t="s">
        <v>93</v>
      </c>
      <c r="B15" s="16" t="s">
        <v>60</v>
      </c>
      <c r="C15" s="22">
        <v>4152.6801149100065</v>
      </c>
      <c r="D15" s="22">
        <v>19538.685469309799</v>
      </c>
      <c r="E15" s="22">
        <v>88263.04041964002</v>
      </c>
      <c r="F15" s="22">
        <v>40439.917680300074</v>
      </c>
      <c r="G15" s="22">
        <v>52155.445117840078</v>
      </c>
      <c r="H15" s="22">
        <v>10446.931195969926</v>
      </c>
      <c r="I15" s="22">
        <v>6769.492505870061</v>
      </c>
      <c r="J15" s="22">
        <v>6745.2947627499234</v>
      </c>
      <c r="K15" s="22">
        <v>32759.679324389901</v>
      </c>
      <c r="L15" s="22">
        <v>331083.39718910004</v>
      </c>
      <c r="M15" s="22">
        <v>13924.571813150076</v>
      </c>
      <c r="N15" s="22">
        <v>40702.147484560031</v>
      </c>
      <c r="O15" s="22">
        <v>7048.4047709198203</v>
      </c>
      <c r="P15" s="22">
        <v>14612.409096799791</v>
      </c>
      <c r="Q15" s="22">
        <v>109896.14857629011</v>
      </c>
      <c r="R15" s="22">
        <v>83083.819634590065</v>
      </c>
      <c r="S15" s="22">
        <v>41758.903059969889</v>
      </c>
      <c r="T15" s="22">
        <v>6310.317290510051</v>
      </c>
      <c r="U15" s="22">
        <v>6320.9279430899769</v>
      </c>
      <c r="V15" s="22">
        <v>17292.416734589962</v>
      </c>
      <c r="W15" s="22">
        <v>67118.601192190079</v>
      </c>
      <c r="X15" s="22">
        <v>398994.17592977011</v>
      </c>
      <c r="Y15" s="22">
        <v>10465.15692135971</v>
      </c>
      <c r="Z15" s="22">
        <v>31524.298136870377</v>
      </c>
      <c r="AA15" s="22">
        <v>10484.100591909606</v>
      </c>
      <c r="AB15" s="22">
        <v>5146.6971840900369</v>
      </c>
      <c r="AC15" s="22">
        <v>65276.372047540033</v>
      </c>
      <c r="AD15" s="22">
        <v>116348.55132629001</v>
      </c>
      <c r="AE15" s="22">
        <v>54619.489821200026</v>
      </c>
      <c r="AF15" s="22">
        <v>6297.6415131599642</v>
      </c>
      <c r="AG15" s="22">
        <v>4843.1305061499588</v>
      </c>
      <c r="AH15" s="22">
        <v>52628.737287050113</v>
      </c>
      <c r="AI15" s="22">
        <v>50165.812354619848</v>
      </c>
      <c r="AJ15" s="22">
        <v>406119.35632956028</v>
      </c>
      <c r="AK15" s="22">
        <v>18850.05133940978</v>
      </c>
      <c r="AL15" s="22">
        <v>49322.22024463024</v>
      </c>
      <c r="AM15" s="22">
        <v>10176.899446569849</v>
      </c>
      <c r="AN15" s="22">
        <v>37008.68</v>
      </c>
      <c r="AO15" s="22">
        <v>87688.17</v>
      </c>
      <c r="AP15" s="22">
        <v>81501.03861976997</v>
      </c>
      <c r="AQ15" s="22">
        <v>74046.341975410003</v>
      </c>
      <c r="AR15" s="22">
        <v>35832.083746060031</v>
      </c>
      <c r="AS15" s="22">
        <v>9414.3604698400013</v>
      </c>
      <c r="AT15" s="22">
        <v>25679.737926219823</v>
      </c>
      <c r="AU15" s="22">
        <v>52177.34620127012</v>
      </c>
      <c r="AV15" s="22"/>
      <c r="AW15" s="22"/>
      <c r="AX15" s="22"/>
    </row>
    <row r="16" spans="1:50" x14ac:dyDescent="0.25">
      <c r="A16" s="15" t="s">
        <v>93</v>
      </c>
      <c r="B16" s="16" t="s">
        <v>69</v>
      </c>
      <c r="C16" s="22">
        <v>4145.357167212991</v>
      </c>
      <c r="D16" s="22">
        <v>8821.9487255119602</v>
      </c>
      <c r="E16" s="22">
        <v>43437.539063893026</v>
      </c>
      <c r="F16" s="22">
        <v>11266.696193114971</v>
      </c>
      <c r="G16" s="22">
        <v>38356.091022546985</v>
      </c>
      <c r="H16" s="22">
        <v>4317.4395872720052</v>
      </c>
      <c r="I16" s="22">
        <v>1884.9766336119501</v>
      </c>
      <c r="J16" s="22">
        <v>5070.615209788084</v>
      </c>
      <c r="K16" s="22">
        <v>6096.1031176670222</v>
      </c>
      <c r="L16" s="22">
        <v>205175.71657315793</v>
      </c>
      <c r="M16" s="22">
        <v>5630.4179182590451</v>
      </c>
      <c r="N16" s="22">
        <v>21288.515108312014</v>
      </c>
      <c r="O16" s="22">
        <v>3268.1889703859342</v>
      </c>
      <c r="P16" s="22">
        <v>12228.395377023029</v>
      </c>
      <c r="Q16" s="22">
        <v>60450.569655493018</v>
      </c>
      <c r="R16" s="22">
        <v>47997.753730762983</v>
      </c>
      <c r="S16" s="22">
        <v>113749.04154451797</v>
      </c>
      <c r="T16" s="22">
        <v>-1675.4963706430281</v>
      </c>
      <c r="U16" s="22">
        <v>5065.0227719130926</v>
      </c>
      <c r="V16" s="22">
        <v>9414.6122638139641</v>
      </c>
      <c r="W16" s="22">
        <v>4011.3845224640099</v>
      </c>
      <c r="X16" s="22">
        <v>167294.09858756396</v>
      </c>
      <c r="Y16" s="22">
        <v>23239.099206180079</v>
      </c>
      <c r="Z16" s="22">
        <v>5174.3204858798999</v>
      </c>
      <c r="AA16" s="22">
        <v>3392.905141120078</v>
      </c>
      <c r="AB16" s="22">
        <v>2694.1780289340531</v>
      </c>
      <c r="AC16" s="22">
        <v>21818.211390211945</v>
      </c>
      <c r="AD16" s="22">
        <v>59971.982727405033</v>
      </c>
      <c r="AE16" s="22">
        <v>12926.896795529989</v>
      </c>
      <c r="AF16" s="22">
        <v>2239.274759892025</v>
      </c>
      <c r="AG16" s="22">
        <v>2704.8171127579408</v>
      </c>
      <c r="AH16" s="22">
        <v>2543.1685383589938</v>
      </c>
      <c r="AI16" s="22">
        <v>5836.08588719205</v>
      </c>
      <c r="AJ16" s="22">
        <v>178700.27693178097</v>
      </c>
      <c r="AK16" s="22">
        <v>2657.7918805698864</v>
      </c>
      <c r="AL16" s="22">
        <v>7081.7658985101152</v>
      </c>
      <c r="AM16" s="22">
        <v>17545.923601790098</v>
      </c>
      <c r="AN16" s="22">
        <v>2763.38</v>
      </c>
      <c r="AO16" s="22">
        <v>61153.46</v>
      </c>
      <c r="AP16" s="22">
        <v>13066.832420326071</v>
      </c>
      <c r="AQ16" s="22">
        <v>45553.959865679964</v>
      </c>
      <c r="AR16" s="22">
        <v>7194.3066454549553</v>
      </c>
      <c r="AS16" s="22">
        <v>14230.151797969011</v>
      </c>
      <c r="AT16" s="22">
        <v>2300.7899825850036</v>
      </c>
      <c r="AU16" s="22">
        <v>8981.4989232990192</v>
      </c>
      <c r="AV16" s="22"/>
      <c r="AW16" s="22"/>
      <c r="AX16" s="22"/>
    </row>
    <row r="17" spans="1:50" x14ac:dyDescent="0.25">
      <c r="A17" s="15" t="s">
        <v>93</v>
      </c>
      <c r="B17" s="16" t="s">
        <v>70</v>
      </c>
      <c r="C17" s="22">
        <v>4562.5116329099983</v>
      </c>
      <c r="D17" s="22">
        <v>7930.5523718550103</v>
      </c>
      <c r="E17" s="22">
        <v>103625.70185209601</v>
      </c>
      <c r="F17" s="22">
        <v>51818.622146429028</v>
      </c>
      <c r="G17" s="22">
        <v>26650.79570387397</v>
      </c>
      <c r="H17" s="22">
        <v>11702.149771569995</v>
      </c>
      <c r="I17" s="22">
        <v>3247.7000291899312</v>
      </c>
      <c r="J17" s="22">
        <v>3584.6877064900473</v>
      </c>
      <c r="K17" s="22">
        <v>16608.009982210002</v>
      </c>
      <c r="L17" s="22">
        <v>256766.41501465009</v>
      </c>
      <c r="M17" s="22">
        <v>11390.933270559879</v>
      </c>
      <c r="N17" s="22">
        <v>15855.309952080017</v>
      </c>
      <c r="O17" s="22">
        <v>8295.8851209199056</v>
      </c>
      <c r="P17" s="22">
        <v>13694.047955792164</v>
      </c>
      <c r="Q17" s="22">
        <v>78545.640293842996</v>
      </c>
      <c r="R17" s="22">
        <v>67717.036072719959</v>
      </c>
      <c r="S17" s="22">
        <v>28980.983019910054</v>
      </c>
      <c r="T17" s="22">
        <v>7617.7418551200535</v>
      </c>
      <c r="U17" s="22">
        <v>7921.4841839398723</v>
      </c>
      <c r="V17" s="22">
        <v>17459.37049700995</v>
      </c>
      <c r="W17" s="22">
        <v>19735.594209890114</v>
      </c>
      <c r="X17" s="22">
        <v>284868.38117237994</v>
      </c>
      <c r="Y17" s="22">
        <v>14552.758771270048</v>
      </c>
      <c r="Z17" s="22">
        <v>19450.046017189976</v>
      </c>
      <c r="AA17" s="22">
        <v>32938.589317620033</v>
      </c>
      <c r="AB17" s="22">
        <v>4437.9121844398323</v>
      </c>
      <c r="AC17" s="22">
        <v>33283.968949089991</v>
      </c>
      <c r="AD17" s="22">
        <v>95595.164364930009</v>
      </c>
      <c r="AE17" s="22">
        <v>26869.042534200009</v>
      </c>
      <c r="AF17" s="22">
        <v>5473.1191816101782</v>
      </c>
      <c r="AG17" s="22">
        <v>19318.895519089885</v>
      </c>
      <c r="AH17" s="22">
        <v>6481.6549278700259</v>
      </c>
      <c r="AI17" s="22">
        <v>22540.802513219882</v>
      </c>
      <c r="AJ17" s="22">
        <v>377551.33866962022</v>
      </c>
      <c r="AK17" s="22">
        <v>9997.7469513497781</v>
      </c>
      <c r="AL17" s="22">
        <v>25598.299815510167</v>
      </c>
      <c r="AM17" s="22">
        <v>18468.4613020299</v>
      </c>
      <c r="AN17" s="22">
        <v>8355.36</v>
      </c>
      <c r="AO17" s="22">
        <v>67154.679999999993</v>
      </c>
      <c r="AP17" s="22">
        <v>40765.929944409989</v>
      </c>
      <c r="AQ17" s="22">
        <v>34984.766753899865</v>
      </c>
      <c r="AR17" s="22">
        <v>26746.443931709975</v>
      </c>
      <c r="AS17" s="22">
        <v>13468.410205919994</v>
      </c>
      <c r="AT17" s="22">
        <v>7863.5416343100369</v>
      </c>
      <c r="AU17" s="22">
        <v>27581.426703630015</v>
      </c>
      <c r="AV17" s="22"/>
      <c r="AW17" s="22"/>
      <c r="AX17" s="22"/>
    </row>
    <row r="18" spans="1:50" x14ac:dyDescent="0.25">
      <c r="A18" s="15" t="s">
        <v>93</v>
      </c>
      <c r="B18" s="16" t="s">
        <v>94</v>
      </c>
      <c r="C18" s="22">
        <v>347013.20763970166</v>
      </c>
      <c r="D18" s="22">
        <v>378990.67518759891</v>
      </c>
      <c r="E18" s="22">
        <v>1916072.2762386017</v>
      </c>
      <c r="F18" s="22">
        <v>929707.93863109872</v>
      </c>
      <c r="G18" s="22">
        <v>1251356.3275430985</v>
      </c>
      <c r="H18" s="22">
        <v>552647.7508543022</v>
      </c>
      <c r="I18" s="22">
        <v>262625.92585549876</v>
      </c>
      <c r="J18" s="22">
        <v>263822.59855620191</v>
      </c>
      <c r="K18" s="22">
        <v>868809.07803229615</v>
      </c>
      <c r="L18" s="22">
        <v>8566953.8844098002</v>
      </c>
      <c r="M18" s="22">
        <v>638393.3102914989</v>
      </c>
      <c r="N18" s="22">
        <v>850549.71298149973</v>
      </c>
      <c r="O18" s="22">
        <v>341211.47101770341</v>
      </c>
      <c r="P18" s="22">
        <v>522175.45811840519</v>
      </c>
      <c r="Q18" s="22">
        <v>1763935.2350489944</v>
      </c>
      <c r="R18" s="22">
        <v>1569413.727654703</v>
      </c>
      <c r="S18" s="22">
        <v>1158062.5140616968</v>
      </c>
      <c r="T18" s="22">
        <v>418484.86335369945</v>
      </c>
      <c r="U18" s="22">
        <v>386964.13229220361</v>
      </c>
      <c r="V18" s="22">
        <v>353208.41506820172</v>
      </c>
      <c r="W18" s="22">
        <v>786230.95417879522</v>
      </c>
      <c r="X18" s="22">
        <v>10465982.056152701</v>
      </c>
      <c r="Y18" s="22">
        <v>494519.35023570061</v>
      </c>
      <c r="Z18" s="22">
        <v>849221.04232639819</v>
      </c>
      <c r="AA18" s="22">
        <v>454978.34065030515</v>
      </c>
      <c r="AB18" s="22">
        <v>413215.96502000093</v>
      </c>
      <c r="AC18" s="22">
        <v>1401626.4195511937</v>
      </c>
      <c r="AD18" s="22">
        <v>1931212.4928432032</v>
      </c>
      <c r="AE18" s="22">
        <v>1272523.2974143997</v>
      </c>
      <c r="AF18" s="22">
        <v>393577.91235879809</v>
      </c>
      <c r="AG18" s="22">
        <v>374145.6404331997</v>
      </c>
      <c r="AH18" s="22">
        <v>320983.494458206</v>
      </c>
      <c r="AI18" s="22">
        <v>1006684.3372472003</v>
      </c>
      <c r="AJ18" s="22">
        <v>11254746.591508798</v>
      </c>
      <c r="AK18" s="22">
        <v>664755.23122800142</v>
      </c>
      <c r="AL18" s="22">
        <v>948400.33035149425</v>
      </c>
      <c r="AM18" s="22">
        <v>569715.01518940181</v>
      </c>
      <c r="AN18" s="22">
        <v>593550.76</v>
      </c>
      <c r="AO18" s="22">
        <v>1704695.23</v>
      </c>
      <c r="AP18" s="22">
        <v>1393656.5969131961</v>
      </c>
      <c r="AQ18" s="22">
        <v>1351154.5904826</v>
      </c>
      <c r="AR18" s="22">
        <v>455907.26396349818</v>
      </c>
      <c r="AS18" s="22">
        <v>410474.08060230315</v>
      </c>
      <c r="AT18" s="22">
        <v>463265.80619429797</v>
      </c>
      <c r="AU18" s="22">
        <v>989855.68269850314</v>
      </c>
      <c r="AV18" s="22"/>
      <c r="AW18" s="22"/>
      <c r="AX18" s="22"/>
    </row>
    <row r="19" spans="1:50" x14ac:dyDescent="0.25">
      <c r="A19" s="15" t="s">
        <v>93</v>
      </c>
      <c r="B19" s="16" t="s">
        <v>80</v>
      </c>
      <c r="C19" s="22">
        <v>9734.9987730300054</v>
      </c>
      <c r="D19" s="22">
        <v>12535.962929459754</v>
      </c>
      <c r="E19" s="22">
        <v>170947.54347623</v>
      </c>
      <c r="F19" s="22">
        <v>49950.779334029881</v>
      </c>
      <c r="G19" s="22">
        <v>83692.452680200106</v>
      </c>
      <c r="H19" s="22">
        <v>12235.978783689905</v>
      </c>
      <c r="I19" s="22">
        <v>7453.5636014100164</v>
      </c>
      <c r="J19" s="22">
        <v>6641.7640218199231</v>
      </c>
      <c r="K19" s="22">
        <v>153816.72522559017</v>
      </c>
      <c r="L19" s="22">
        <v>409173.9559190697</v>
      </c>
      <c r="M19" s="22">
        <v>28544.788142170291</v>
      </c>
      <c r="N19" s="22">
        <v>59129.181820809841</v>
      </c>
      <c r="O19" s="22">
        <v>12131.598818670027</v>
      </c>
      <c r="P19" s="22">
        <v>36437.763197520049</v>
      </c>
      <c r="Q19" s="22">
        <v>187783.75304052024</v>
      </c>
      <c r="R19" s="22">
        <v>53089.536340969615</v>
      </c>
      <c r="S19" s="22">
        <v>38967.085809180047</v>
      </c>
      <c r="T19" s="22">
        <v>15614.086908190046</v>
      </c>
      <c r="U19" s="22">
        <v>57482.806937470101</v>
      </c>
      <c r="V19" s="22">
        <v>8768.5733936298639</v>
      </c>
      <c r="W19" s="22">
        <v>70286.576363990083</v>
      </c>
      <c r="X19" s="22">
        <v>604689.46109850006</v>
      </c>
      <c r="Y19" s="22">
        <v>17281.589436950162</v>
      </c>
      <c r="Z19" s="22">
        <v>88322.573990569916</v>
      </c>
      <c r="AA19" s="22">
        <v>15642.226101779845</v>
      </c>
      <c r="AB19" s="22">
        <v>24108.942886679899</v>
      </c>
      <c r="AC19" s="22">
        <v>43282.445208040066</v>
      </c>
      <c r="AD19" s="22">
        <v>135560.01099221036</v>
      </c>
      <c r="AE19" s="22">
        <v>41366.207116029691</v>
      </c>
      <c r="AF19" s="22">
        <v>11293.319200640079</v>
      </c>
      <c r="AG19" s="22">
        <v>29546.791476049926</v>
      </c>
      <c r="AH19" s="22">
        <v>10379.283837640192</v>
      </c>
      <c r="AI19" s="22">
        <v>124498.34068684001</v>
      </c>
      <c r="AJ19" s="22">
        <v>662166.75656015007</v>
      </c>
      <c r="AK19" s="22">
        <v>16385.506497350056</v>
      </c>
      <c r="AL19" s="22">
        <v>76518.609466789756</v>
      </c>
      <c r="AM19" s="22">
        <v>16486.820105790161</v>
      </c>
      <c r="AN19" s="22">
        <v>11488.39</v>
      </c>
      <c r="AO19" s="22">
        <v>113426.82</v>
      </c>
      <c r="AP19" s="22">
        <v>37564.452174660284</v>
      </c>
      <c r="AQ19" s="22">
        <v>72191.337910050061</v>
      </c>
      <c r="AR19" s="22">
        <v>14955.039033319801</v>
      </c>
      <c r="AS19" s="22">
        <v>35191.898144479841</v>
      </c>
      <c r="AT19" s="22">
        <v>11171.211721850093</v>
      </c>
      <c r="AU19" s="22">
        <v>61337.41931863036</v>
      </c>
      <c r="AV19" s="22"/>
      <c r="AW19" s="22"/>
      <c r="AX19" s="22"/>
    </row>
    <row r="20" spans="1:50" x14ac:dyDescent="0.25">
      <c r="A20" s="15" t="s">
        <v>95</v>
      </c>
      <c r="B20" s="16" t="s">
        <v>20</v>
      </c>
      <c r="C20" s="22">
        <v>4064.6290773219662</v>
      </c>
      <c r="D20" s="22">
        <v>4414.5480377508793</v>
      </c>
      <c r="E20" s="22">
        <v>43448.062797173974</v>
      </c>
      <c r="F20" s="22">
        <v>28587.772190290038</v>
      </c>
      <c r="G20" s="22">
        <v>23523.914657710935</v>
      </c>
      <c r="H20" s="22">
        <v>6121.4088555159979</v>
      </c>
      <c r="I20" s="22">
        <v>1002.3261850810377</v>
      </c>
      <c r="J20" s="22">
        <v>1330.8688562719617</v>
      </c>
      <c r="K20" s="22">
        <v>33884.663581822067</v>
      </c>
      <c r="L20" s="22">
        <v>90801.219118047971</v>
      </c>
      <c r="M20" s="22">
        <v>1636.0249930300051</v>
      </c>
      <c r="N20" s="22">
        <v>20875.642480783048</v>
      </c>
      <c r="O20" s="22">
        <v>123639.89930624096</v>
      </c>
      <c r="P20" s="22">
        <v>35142.619705555029</v>
      </c>
      <c r="Q20" s="22">
        <v>33156.910836911993</v>
      </c>
      <c r="R20" s="22">
        <v>32165.162449473981</v>
      </c>
      <c r="S20" s="22">
        <v>20684.845588786993</v>
      </c>
      <c r="T20" s="22">
        <v>2915.6932329119882</v>
      </c>
      <c r="U20" s="22">
        <v>11554.723456701031</v>
      </c>
      <c r="V20" s="22">
        <v>3901.8565057399683</v>
      </c>
      <c r="W20" s="22">
        <v>27880.633266884019</v>
      </c>
      <c r="X20" s="22">
        <v>205323.17217979697</v>
      </c>
      <c r="Y20" s="22">
        <v>3797.4871932200622</v>
      </c>
      <c r="Z20" s="22">
        <v>25767.418152719969</v>
      </c>
      <c r="AA20" s="22">
        <v>6522.4867932701018</v>
      </c>
      <c r="AB20" s="22">
        <v>1606.4955299529247</v>
      </c>
      <c r="AC20" s="22">
        <v>15837.196074782987</v>
      </c>
      <c r="AD20" s="22">
        <v>70817.96376406902</v>
      </c>
      <c r="AE20" s="22">
        <v>17961.414003111073</v>
      </c>
      <c r="AF20" s="22">
        <v>66064.397509976989</v>
      </c>
      <c r="AG20" s="22">
        <v>2635.9463722800137</v>
      </c>
      <c r="AH20" s="22">
        <v>5783.1109775910154</v>
      </c>
      <c r="AI20" s="22">
        <v>26345.81400419795</v>
      </c>
      <c r="AJ20" s="22">
        <v>259255.74356852006</v>
      </c>
      <c r="AK20" s="22">
        <v>16261.374945329968</v>
      </c>
      <c r="AL20" s="22">
        <v>44667.159541140078</v>
      </c>
      <c r="AM20" s="22">
        <v>4878.6068116798997</v>
      </c>
      <c r="AN20" s="22">
        <v>12486.28</v>
      </c>
      <c r="AO20" s="22">
        <v>-12301.63</v>
      </c>
      <c r="AP20" s="22">
        <v>178706.86482937087</v>
      </c>
      <c r="AQ20" s="22">
        <v>29491.42119668005</v>
      </c>
      <c r="AR20" s="22">
        <v>3038.3161775299814</v>
      </c>
      <c r="AS20" s="22">
        <v>2793.3426618201192</v>
      </c>
      <c r="AT20" s="22">
        <v>2046.7748371800408</v>
      </c>
      <c r="AU20" s="22">
        <v>34228.739896859974</v>
      </c>
      <c r="AV20" s="22"/>
      <c r="AW20" s="22"/>
      <c r="AX20" s="22"/>
    </row>
    <row r="21" spans="1:50" x14ac:dyDescent="0.25">
      <c r="A21" s="15" t="s">
        <v>96</v>
      </c>
      <c r="B21" s="16" t="s">
        <v>13</v>
      </c>
      <c r="C21" s="22">
        <v>992.55844350997359</v>
      </c>
      <c r="D21" s="22">
        <v>1376.239130255999</v>
      </c>
      <c r="E21" s="22">
        <v>4007.6333775350067</v>
      </c>
      <c r="F21" s="22">
        <v>3984.8031603159907</v>
      </c>
      <c r="G21" s="22">
        <v>3945.9893453100231</v>
      </c>
      <c r="H21" s="22">
        <v>3384.6538453319808</v>
      </c>
      <c r="I21" s="22">
        <v>2810.3390339740145</v>
      </c>
      <c r="J21" s="22">
        <v>773.22255926698563</v>
      </c>
      <c r="K21" s="22">
        <v>7276.17589417001</v>
      </c>
      <c r="L21" s="22">
        <v>28298.739181823999</v>
      </c>
      <c r="M21" s="22">
        <v>1491.3256891820056</v>
      </c>
      <c r="N21" s="22">
        <v>5529.9977856969927</v>
      </c>
      <c r="O21" s="22">
        <v>1262.9039489740098</v>
      </c>
      <c r="P21" s="22">
        <v>2669.8290806259902</v>
      </c>
      <c r="Q21" s="22">
        <v>3623.8613753959944</v>
      </c>
      <c r="R21" s="22">
        <v>8172.8401089399995</v>
      </c>
      <c r="S21" s="22">
        <v>4359.6408004840196</v>
      </c>
      <c r="T21" s="22">
        <v>1345.8738507779781</v>
      </c>
      <c r="U21" s="22">
        <v>1999.9697743930155</v>
      </c>
      <c r="V21" s="22">
        <v>1456.9413348939852</v>
      </c>
      <c r="W21" s="22">
        <v>5646.3694678570027</v>
      </c>
      <c r="X21" s="22">
        <v>17878.702572242997</v>
      </c>
      <c r="Y21" s="22">
        <v>3249.3909126570215</v>
      </c>
      <c r="Z21" s="22">
        <v>4962.8758308149991</v>
      </c>
      <c r="AA21" s="22">
        <v>1248.4265976929746</v>
      </c>
      <c r="AB21" s="22">
        <v>1248.9802052860032</v>
      </c>
      <c r="AC21" s="22">
        <v>3388.9450407330005</v>
      </c>
      <c r="AD21" s="22">
        <v>3582.9129032990022</v>
      </c>
      <c r="AE21" s="22">
        <v>3731.0792034940096</v>
      </c>
      <c r="AF21" s="22">
        <v>579.41511689897743</v>
      </c>
      <c r="AG21" s="22">
        <v>497.73292350000702</v>
      </c>
      <c r="AH21" s="22">
        <v>368.10432307599694</v>
      </c>
      <c r="AI21" s="22">
        <v>5705.9108033140074</v>
      </c>
      <c r="AJ21" s="22">
        <v>25940.187834234006</v>
      </c>
      <c r="AK21" s="22">
        <v>306.60241499898257</v>
      </c>
      <c r="AL21" s="22">
        <v>6814.6072416750249</v>
      </c>
      <c r="AM21" s="22">
        <v>2239.1895294819842</v>
      </c>
      <c r="AN21" s="22">
        <v>1533.19</v>
      </c>
      <c r="AO21" s="22">
        <v>5557.38</v>
      </c>
      <c r="AP21" s="22">
        <v>2078.3163134900096</v>
      </c>
      <c r="AQ21" s="22">
        <v>2870.4693862640124</v>
      </c>
      <c r="AR21" s="22">
        <v>941.24779612399288</v>
      </c>
      <c r="AS21" s="22">
        <v>587.83319576800568</v>
      </c>
      <c r="AT21" s="22">
        <v>419.76798890598002</v>
      </c>
      <c r="AU21" s="22">
        <v>6709.7788617000042</v>
      </c>
      <c r="AV21" s="22"/>
      <c r="AW21" s="22"/>
      <c r="AX21" s="22"/>
    </row>
    <row r="22" spans="1:50" x14ac:dyDescent="0.25">
      <c r="A22" s="15" t="s">
        <v>96</v>
      </c>
      <c r="B22" s="16" t="s">
        <v>24</v>
      </c>
      <c r="C22" s="22">
        <v>2658.1017496770364</v>
      </c>
      <c r="D22" s="22">
        <v>7632.3026033819624</v>
      </c>
      <c r="E22" s="22">
        <v>30330.472353976977</v>
      </c>
      <c r="F22" s="22">
        <v>8526.8867363580212</v>
      </c>
      <c r="G22" s="22">
        <v>18367.107606389007</v>
      </c>
      <c r="H22" s="22">
        <v>-1687.952283843013</v>
      </c>
      <c r="I22" s="22">
        <v>3147.687531270989</v>
      </c>
      <c r="J22" s="22">
        <v>2930.5942525060091</v>
      </c>
      <c r="K22" s="22">
        <v>8894.2833484360017</v>
      </c>
      <c r="L22" s="22">
        <v>52534.101828338986</v>
      </c>
      <c r="M22" s="22">
        <v>3402.7156453770003</v>
      </c>
      <c r="N22" s="22">
        <v>7802.6858491660096</v>
      </c>
      <c r="O22" s="22">
        <v>2547.3200811380229</v>
      </c>
      <c r="P22" s="22">
        <v>3231.127290245</v>
      </c>
      <c r="Q22" s="22">
        <v>37936.196452896969</v>
      </c>
      <c r="R22" s="22">
        <v>23354.936378672021</v>
      </c>
      <c r="S22" s="22">
        <v>8985.5352891869843</v>
      </c>
      <c r="T22" s="22">
        <v>3328.0841774170112</v>
      </c>
      <c r="U22" s="22">
        <v>3236.2616489970096</v>
      </c>
      <c r="V22" s="22">
        <v>2923.2431831889844</v>
      </c>
      <c r="W22" s="22">
        <v>19989.589033417025</v>
      </c>
      <c r="X22" s="22">
        <v>93360.090969745972</v>
      </c>
      <c r="Y22" s="22">
        <v>3912.7187728520075</v>
      </c>
      <c r="Z22" s="22">
        <v>19163.905343093007</v>
      </c>
      <c r="AA22" s="22">
        <v>3750.5849901429901</v>
      </c>
      <c r="AB22" s="22">
        <v>3169.1520940610208</v>
      </c>
      <c r="AC22" s="22">
        <v>11977.029940371984</v>
      </c>
      <c r="AD22" s="22">
        <v>40456.452419808978</v>
      </c>
      <c r="AE22" s="22">
        <v>5922.352236782026</v>
      </c>
      <c r="AF22" s="22">
        <v>2988.3364566219971</v>
      </c>
      <c r="AG22" s="22">
        <v>7121.5580241519783</v>
      </c>
      <c r="AH22" s="22">
        <v>2905.1307061170228</v>
      </c>
      <c r="AI22" s="22">
        <v>9862.1335478760011</v>
      </c>
      <c r="AJ22" s="22">
        <v>79713.018942144001</v>
      </c>
      <c r="AK22" s="22">
        <v>3879.6657499159919</v>
      </c>
      <c r="AL22" s="22">
        <v>8645.5065910939884</v>
      </c>
      <c r="AM22" s="22">
        <v>4283.3436728780216</v>
      </c>
      <c r="AN22" s="22">
        <v>4968.09</v>
      </c>
      <c r="AO22" s="22">
        <v>31881.119999999999</v>
      </c>
      <c r="AP22" s="22">
        <v>20041.319831144006</v>
      </c>
      <c r="AQ22" s="22">
        <v>6722.8991185610066</v>
      </c>
      <c r="AR22" s="22">
        <v>5547.5331559769693</v>
      </c>
      <c r="AS22" s="22">
        <v>2646.2025342020206</v>
      </c>
      <c r="AT22" s="22">
        <v>2562.2887060450157</v>
      </c>
      <c r="AU22" s="22">
        <v>10611.31178696797</v>
      </c>
      <c r="AV22" s="22"/>
      <c r="AW22" s="22"/>
      <c r="AX22" s="22"/>
    </row>
    <row r="23" spans="1:50" x14ac:dyDescent="0.25">
      <c r="A23" s="15" t="s">
        <v>96</v>
      </c>
      <c r="B23" s="16" t="s">
        <v>35</v>
      </c>
      <c r="C23" s="22">
        <v>4865.6838133879937</v>
      </c>
      <c r="D23" s="22">
        <v>23291.059848375036</v>
      </c>
      <c r="E23" s="22">
        <v>55090.72612058901</v>
      </c>
      <c r="F23" s="22">
        <v>19917.225889534981</v>
      </c>
      <c r="G23" s="22">
        <v>29320.219589187007</v>
      </c>
      <c r="H23" s="22">
        <v>6041.0817612039973</v>
      </c>
      <c r="I23" s="22">
        <v>5869.619509288983</v>
      </c>
      <c r="J23" s="22">
        <v>9800.7656293960172</v>
      </c>
      <c r="K23" s="22">
        <v>19551.754558929941</v>
      </c>
      <c r="L23" s="22">
        <v>75291.761184436036</v>
      </c>
      <c r="M23" s="22">
        <v>8914.2473772909725</v>
      </c>
      <c r="N23" s="22">
        <v>21450.970599684049</v>
      </c>
      <c r="O23" s="22">
        <v>8140.6463361469796</v>
      </c>
      <c r="P23" s="22">
        <v>12922.375804574054</v>
      </c>
      <c r="Q23" s="22">
        <v>31764.822711947956</v>
      </c>
      <c r="R23" s="22">
        <v>23785.675123772002</v>
      </c>
      <c r="S23" s="22">
        <v>23432.73304305796</v>
      </c>
      <c r="T23" s="22">
        <v>8665.608933813055</v>
      </c>
      <c r="U23" s="22">
        <v>8836.3934451839887</v>
      </c>
      <c r="V23" s="22">
        <v>8709.72234109696</v>
      </c>
      <c r="W23" s="22">
        <v>25113.453599335975</v>
      </c>
      <c r="X23" s="22">
        <v>79631.686627216055</v>
      </c>
      <c r="Y23" s="22">
        <v>10979.442588367034</v>
      </c>
      <c r="Z23" s="22">
        <v>26697.793291932903</v>
      </c>
      <c r="AA23" s="22">
        <v>10682.440238283016</v>
      </c>
      <c r="AB23" s="22">
        <v>9618.235522035975</v>
      </c>
      <c r="AC23" s="22">
        <v>23527.321472993935</v>
      </c>
      <c r="AD23" s="22">
        <v>24079.084449437098</v>
      </c>
      <c r="AE23" s="22">
        <v>15436.895381807</v>
      </c>
      <c r="AF23" s="22">
        <v>8327.4340554699302</v>
      </c>
      <c r="AG23" s="22">
        <v>8857.9583714790642</v>
      </c>
      <c r="AH23" s="22">
        <v>7820.6016777239274</v>
      </c>
      <c r="AI23" s="22">
        <v>21128.804141284083</v>
      </c>
      <c r="AJ23" s="22">
        <v>91877.992392138927</v>
      </c>
      <c r="AK23" s="22">
        <v>11795.483352306997</v>
      </c>
      <c r="AL23" s="22">
        <v>20527.63430751604</v>
      </c>
      <c r="AM23" s="22">
        <v>9775.7090041700285</v>
      </c>
      <c r="AN23" s="22">
        <v>10974.1</v>
      </c>
      <c r="AO23" s="22">
        <v>41656.839999999997</v>
      </c>
      <c r="AP23" s="22">
        <v>27130.490595903946</v>
      </c>
      <c r="AQ23" s="22">
        <v>26782.344299572986</v>
      </c>
      <c r="AR23" s="22">
        <v>11860.042147926055</v>
      </c>
      <c r="AS23" s="22">
        <v>12485.864978848957</v>
      </c>
      <c r="AT23" s="22">
        <v>10917.204070964013</v>
      </c>
      <c r="AU23" s="22">
        <v>26455.757107196026</v>
      </c>
      <c r="AV23" s="22"/>
      <c r="AW23" s="22"/>
      <c r="AX23" s="22"/>
    </row>
    <row r="24" spans="1:50" x14ac:dyDescent="0.25">
      <c r="A24" s="15" t="s">
        <v>96</v>
      </c>
      <c r="B24" s="16" t="s">
        <v>43</v>
      </c>
      <c r="C24" s="22">
        <v>3821.546431101975</v>
      </c>
      <c r="D24" s="22">
        <v>1129.336420807027</v>
      </c>
      <c r="E24" s="22">
        <v>4451.5110565279901</v>
      </c>
      <c r="F24" s="22">
        <v>13032.445813894999</v>
      </c>
      <c r="G24" s="22">
        <v>8021.1741279160196</v>
      </c>
      <c r="H24" s="22">
        <v>1488.8597519859904</v>
      </c>
      <c r="I24" s="22">
        <v>1959.8176689170068</v>
      </c>
      <c r="J24" s="22">
        <v>1838.4032473999832</v>
      </c>
      <c r="K24" s="22">
        <v>7209.0517859080283</v>
      </c>
      <c r="L24" s="22">
        <v>43169.435234414996</v>
      </c>
      <c r="M24" s="22">
        <v>1798.5132732029888</v>
      </c>
      <c r="N24" s="22">
        <v>6936.2118182659906</v>
      </c>
      <c r="O24" s="22">
        <v>3370.0752783270145</v>
      </c>
      <c r="P24" s="22">
        <v>2591.8780003190041</v>
      </c>
      <c r="Q24" s="22">
        <v>20546.833825168986</v>
      </c>
      <c r="R24" s="22">
        <v>10230.301677874028</v>
      </c>
      <c r="S24" s="22">
        <v>3548.3265457849775</v>
      </c>
      <c r="T24" s="22">
        <v>2207.3437798240047</v>
      </c>
      <c r="U24" s="22">
        <v>1663.4976779060089</v>
      </c>
      <c r="V24" s="22">
        <v>2184.7655779889901</v>
      </c>
      <c r="W24" s="22">
        <v>6489.6687312780123</v>
      </c>
      <c r="X24" s="22">
        <v>17382.939397679991</v>
      </c>
      <c r="Y24" s="22">
        <v>2138.8711477830075</v>
      </c>
      <c r="Z24" s="22">
        <v>6440.711865728983</v>
      </c>
      <c r="AA24" s="22">
        <v>2132.2633725620108</v>
      </c>
      <c r="AB24" s="22">
        <v>2223.1368575670058</v>
      </c>
      <c r="AC24" s="22">
        <v>14462.229514887003</v>
      </c>
      <c r="AD24" s="22">
        <v>6303.7141113549878</v>
      </c>
      <c r="AE24" s="22">
        <v>2725.8747129770054</v>
      </c>
      <c r="AF24" s="22">
        <v>2035.7607392240025</v>
      </c>
      <c r="AG24" s="22">
        <v>1713.9178158770083</v>
      </c>
      <c r="AH24" s="22">
        <v>1457.0909760189825</v>
      </c>
      <c r="AI24" s="22">
        <v>5645.3390548320021</v>
      </c>
      <c r="AJ24" s="22">
        <v>15890.825665392011</v>
      </c>
      <c r="AK24" s="22">
        <v>1479.2745117789891</v>
      </c>
      <c r="AL24" s="22">
        <v>6063.9377476590162</v>
      </c>
      <c r="AM24" s="22">
        <v>1665.5211627339886</v>
      </c>
      <c r="AN24" s="22">
        <v>1134.3900000000001</v>
      </c>
      <c r="AO24" s="22">
        <v>15983.46</v>
      </c>
      <c r="AP24" s="22">
        <v>3859.9419172309863</v>
      </c>
      <c r="AQ24" s="22">
        <v>5494.7134227920033</v>
      </c>
      <c r="AR24" s="22">
        <v>1756.0525611930061</v>
      </c>
      <c r="AS24" s="22">
        <v>2672.6614097259881</v>
      </c>
      <c r="AT24" s="22">
        <v>1867.0825862370257</v>
      </c>
      <c r="AU24" s="22">
        <v>8431.2116683979984</v>
      </c>
      <c r="AV24" s="22"/>
      <c r="AW24" s="22"/>
      <c r="AX24" s="22"/>
    </row>
    <row r="25" spans="1:50" x14ac:dyDescent="0.25">
      <c r="A25" s="15" t="s">
        <v>96</v>
      </c>
      <c r="B25" s="16" t="s">
        <v>49</v>
      </c>
      <c r="C25" s="22">
        <v>10948.723371920176</v>
      </c>
      <c r="D25" s="22">
        <v>21366.346444889903</v>
      </c>
      <c r="E25" s="22">
        <v>100292.90123070986</v>
      </c>
      <c r="F25" s="22">
        <v>36538.529991740128</v>
      </c>
      <c r="G25" s="22">
        <v>41266.945541030029</v>
      </c>
      <c r="H25" s="22">
        <v>17671.072493599961</v>
      </c>
      <c r="I25" s="22">
        <v>26055.345111340052</v>
      </c>
      <c r="J25" s="22">
        <v>11099.804518739926</v>
      </c>
      <c r="K25" s="22">
        <v>42606.540662379935</v>
      </c>
      <c r="L25" s="22">
        <v>203997.91100068996</v>
      </c>
      <c r="M25" s="22">
        <v>17478.011467010016</v>
      </c>
      <c r="N25" s="22">
        <v>40415.269409950124</v>
      </c>
      <c r="O25" s="22">
        <v>17054.337746129837</v>
      </c>
      <c r="P25" s="22">
        <v>28301.647768040188</v>
      </c>
      <c r="Q25" s="22">
        <v>99273.989797780057</v>
      </c>
      <c r="R25" s="22">
        <v>56581.576263909927</v>
      </c>
      <c r="S25" s="22">
        <v>44581.296923819929</v>
      </c>
      <c r="T25" s="22">
        <v>17202.282760299975</v>
      </c>
      <c r="U25" s="22">
        <v>19479.061049869983</v>
      </c>
      <c r="V25" s="22">
        <v>18268.24594785017</v>
      </c>
      <c r="W25" s="22">
        <v>43989.635195209878</v>
      </c>
      <c r="X25" s="22">
        <v>196949.71429894003</v>
      </c>
      <c r="Y25" s="22">
        <v>24308.506211319938</v>
      </c>
      <c r="Z25" s="22">
        <v>45332.43127382989</v>
      </c>
      <c r="AA25" s="22">
        <v>23930.30489602033</v>
      </c>
      <c r="AB25" s="22">
        <v>23910.189933179878</v>
      </c>
      <c r="AC25" s="22">
        <v>77675.622713050107</v>
      </c>
      <c r="AD25" s="22">
        <v>104662.17889593006</v>
      </c>
      <c r="AE25" s="22">
        <v>40777.514350609854</v>
      </c>
      <c r="AF25" s="22">
        <v>16220.99458811013</v>
      </c>
      <c r="AG25" s="22">
        <v>22106.467823639978</v>
      </c>
      <c r="AH25" s="22">
        <v>20803.639630599879</v>
      </c>
      <c r="AI25" s="22">
        <v>55354.084629560122</v>
      </c>
      <c r="AJ25" s="22">
        <v>198752.2461619</v>
      </c>
      <c r="AK25" s="22">
        <v>35768.13668244984</v>
      </c>
      <c r="AL25" s="22">
        <v>47667.170075160218</v>
      </c>
      <c r="AM25" s="22">
        <v>23156.52897057985</v>
      </c>
      <c r="AN25" s="22">
        <v>20276.75</v>
      </c>
      <c r="AO25" s="22">
        <v>101394.92</v>
      </c>
      <c r="AP25" s="22">
        <v>64148.477003240027</v>
      </c>
      <c r="AQ25" s="22">
        <v>51237.019981069956</v>
      </c>
      <c r="AR25" s="22">
        <v>23873.761336610187</v>
      </c>
      <c r="AS25" s="22">
        <v>26560.065928919939</v>
      </c>
      <c r="AT25" s="22">
        <v>23526.589942609891</v>
      </c>
      <c r="AU25" s="22">
        <v>62980.015539400047</v>
      </c>
      <c r="AV25" s="22"/>
      <c r="AW25" s="22"/>
      <c r="AX25" s="22"/>
    </row>
    <row r="26" spans="1:50" x14ac:dyDescent="0.25">
      <c r="A26" s="15" t="s">
        <v>96</v>
      </c>
      <c r="B26" s="16" t="s">
        <v>50</v>
      </c>
      <c r="C26" s="22">
        <v>623.1322094220086</v>
      </c>
      <c r="D26" s="22">
        <v>1995.4929067449848</v>
      </c>
      <c r="E26" s="22">
        <v>8291.3006332040095</v>
      </c>
      <c r="F26" s="22">
        <v>2483.2957670169999</v>
      </c>
      <c r="G26" s="22">
        <v>3923.7504693319934</v>
      </c>
      <c r="H26" s="22">
        <v>2243.4754439380049</v>
      </c>
      <c r="I26" s="22">
        <v>1257.4056126249925</v>
      </c>
      <c r="J26" s="22">
        <v>2188.8889427149988</v>
      </c>
      <c r="K26" s="22">
        <v>11339.802456228004</v>
      </c>
      <c r="L26" s="22">
        <v>35859.932652471995</v>
      </c>
      <c r="M26" s="22">
        <v>6328.6668333410053</v>
      </c>
      <c r="N26" s="22">
        <v>14549.462172795989</v>
      </c>
      <c r="O26" s="22">
        <v>3693.9791530840157</v>
      </c>
      <c r="P26" s="22">
        <v>2397.2004175360198</v>
      </c>
      <c r="Q26" s="22">
        <v>12438.237979830999</v>
      </c>
      <c r="R26" s="22">
        <v>5046.9251330159896</v>
      </c>
      <c r="S26" s="22">
        <v>5918.0035197430116</v>
      </c>
      <c r="T26" s="22">
        <v>2847.2035105419927</v>
      </c>
      <c r="U26" s="22">
        <v>4747.0337081660109</v>
      </c>
      <c r="V26" s="22">
        <v>2199.8088014669775</v>
      </c>
      <c r="W26" s="22">
        <v>6141.9620492350077</v>
      </c>
      <c r="X26" s="22">
        <v>65040.632814036013</v>
      </c>
      <c r="Y26" s="22">
        <v>2999.0943459159753</v>
      </c>
      <c r="Z26" s="22">
        <v>6440.7590594300418</v>
      </c>
      <c r="AA26" s="22">
        <v>3241.1911711889552</v>
      </c>
      <c r="AB26" s="22">
        <v>2122.7002841261856</v>
      </c>
      <c r="AC26" s="22">
        <v>7348.0133337940206</v>
      </c>
      <c r="AD26" s="22">
        <v>7693.7086319489754</v>
      </c>
      <c r="AE26" s="22">
        <v>4545.8292591140198</v>
      </c>
      <c r="AF26" s="22">
        <v>2764.4023654490011</v>
      </c>
      <c r="AG26" s="22">
        <v>2860.8097542609903</v>
      </c>
      <c r="AH26" s="22">
        <v>3333.0106856859929</v>
      </c>
      <c r="AI26" s="22">
        <v>8135.0343881600129</v>
      </c>
      <c r="AJ26" s="22">
        <v>33805.87531987502</v>
      </c>
      <c r="AK26" s="22">
        <v>2205.3411295709666</v>
      </c>
      <c r="AL26" s="22">
        <v>6209.9964211879997</v>
      </c>
      <c r="AM26" s="22">
        <v>3292.2642458929913</v>
      </c>
      <c r="AN26" s="22">
        <v>2136.4</v>
      </c>
      <c r="AO26" s="22">
        <v>6651.47</v>
      </c>
      <c r="AP26" s="22">
        <v>3953.9512758649944</v>
      </c>
      <c r="AQ26" s="22">
        <v>20421.328963758016</v>
      </c>
      <c r="AR26" s="22">
        <v>2894.694549545995</v>
      </c>
      <c r="AS26" s="22">
        <v>3282.2641037580033</v>
      </c>
      <c r="AT26" s="22">
        <v>2070.2419967729948</v>
      </c>
      <c r="AU26" s="22">
        <v>7059.4325296809839</v>
      </c>
      <c r="AV26" s="22"/>
      <c r="AW26" s="22"/>
      <c r="AX26" s="22"/>
    </row>
    <row r="27" spans="1:50" x14ac:dyDescent="0.25">
      <c r="A27" s="15" t="s">
        <v>96</v>
      </c>
      <c r="B27" s="16" t="s">
        <v>72</v>
      </c>
      <c r="C27" s="22">
        <v>3962.4663269270095</v>
      </c>
      <c r="D27" s="22">
        <v>5455.323163144858</v>
      </c>
      <c r="E27" s="22">
        <v>8953.6891362449969</v>
      </c>
      <c r="F27" s="22">
        <v>10640.539892756991</v>
      </c>
      <c r="G27" s="22">
        <v>5890.8908775380114</v>
      </c>
      <c r="H27" s="22">
        <v>3559.5518849630025</v>
      </c>
      <c r="I27" s="22">
        <v>1727.1093493759981</v>
      </c>
      <c r="J27" s="22">
        <v>3298.5899122979899</v>
      </c>
      <c r="K27" s="22">
        <v>3635.2683398030058</v>
      </c>
      <c r="L27" s="22">
        <v>18439.994219426997</v>
      </c>
      <c r="M27" s="22">
        <v>2475.9080229380052</v>
      </c>
      <c r="N27" s="22">
        <v>3549.6728124050132</v>
      </c>
      <c r="O27" s="22">
        <v>2661.0242727889854</v>
      </c>
      <c r="P27" s="22">
        <v>4796.9355973369966</v>
      </c>
      <c r="Q27" s="22">
        <v>107431.97271485502</v>
      </c>
      <c r="R27" s="22">
        <v>21187.496945743973</v>
      </c>
      <c r="S27" s="22">
        <v>12013.598242145032</v>
      </c>
      <c r="T27" s="22">
        <v>4213.3957181340083</v>
      </c>
      <c r="U27" s="22">
        <v>4283.8188605359755</v>
      </c>
      <c r="V27" s="22">
        <v>4372.962511567981</v>
      </c>
      <c r="W27" s="22">
        <v>2848.9507505360525</v>
      </c>
      <c r="X27" s="22">
        <v>25292.799952062953</v>
      </c>
      <c r="Y27" s="22">
        <v>3798.292389484006</v>
      </c>
      <c r="Z27" s="22">
        <v>3350.9556261820253</v>
      </c>
      <c r="AA27" s="22">
        <v>2670.1416709969635</v>
      </c>
      <c r="AB27" s="22">
        <v>3606.0064427406178</v>
      </c>
      <c r="AC27" s="22">
        <v>5930.4481654079864</v>
      </c>
      <c r="AD27" s="22">
        <v>13008.091168651008</v>
      </c>
      <c r="AE27" s="22">
        <v>4289.670471941994</v>
      </c>
      <c r="AF27" s="22">
        <v>3385.8767134419759</v>
      </c>
      <c r="AG27" s="22">
        <v>3703.5901072830311</v>
      </c>
      <c r="AH27" s="22">
        <v>1634.5374297879753</v>
      </c>
      <c r="AI27" s="22">
        <v>2563.1999993480276</v>
      </c>
      <c r="AJ27" s="22">
        <v>24035.956150184968</v>
      </c>
      <c r="AK27" s="22">
        <v>1918.764786098036</v>
      </c>
      <c r="AL27" s="22">
        <v>2578.2586772589711</v>
      </c>
      <c r="AM27" s="22">
        <v>7344.1656165129971</v>
      </c>
      <c r="AN27" s="22">
        <v>1114.98</v>
      </c>
      <c r="AO27" s="22">
        <v>10751.77</v>
      </c>
      <c r="AP27" s="22">
        <v>6745.8208083870122</v>
      </c>
      <c r="AQ27" s="22">
        <v>5441.211422642984</v>
      </c>
      <c r="AR27" s="22">
        <v>7331.513164057018</v>
      </c>
      <c r="AS27" s="22">
        <v>2057.0523414220079</v>
      </c>
      <c r="AT27" s="22">
        <v>2587.7063339180022</v>
      </c>
      <c r="AU27" s="22">
        <v>4497.3646758229879</v>
      </c>
      <c r="AV27" s="22"/>
      <c r="AW27" s="22"/>
      <c r="AX27" s="22"/>
    </row>
    <row r="28" spans="1:50" x14ac:dyDescent="0.25">
      <c r="A28" s="15" t="s">
        <v>97</v>
      </c>
      <c r="B28" s="16" t="s">
        <v>23</v>
      </c>
      <c r="C28" s="22">
        <v>664.37714570306707</v>
      </c>
      <c r="D28" s="22">
        <v>1946.2213600178948</v>
      </c>
      <c r="E28" s="22">
        <v>22223.763766183984</v>
      </c>
      <c r="F28" s="22">
        <v>11721.317111023003</v>
      </c>
      <c r="G28" s="22">
        <v>6673.9489138520439</v>
      </c>
      <c r="H28" s="22">
        <v>350.25135414098622</v>
      </c>
      <c r="I28" s="22">
        <v>288.97128692897968</v>
      </c>
      <c r="J28" s="22">
        <v>7.6146315149962902</v>
      </c>
      <c r="K28" s="22">
        <v>19608.30691529403</v>
      </c>
      <c r="L28" s="22">
        <v>128355.81789215194</v>
      </c>
      <c r="M28" s="22">
        <v>10179.421886957018</v>
      </c>
      <c r="N28" s="22">
        <v>19135.750182679971</v>
      </c>
      <c r="O28" s="22">
        <v>2073.9136008410715</v>
      </c>
      <c r="P28" s="22">
        <v>2537.9815776790492</v>
      </c>
      <c r="Q28" s="22">
        <v>23367.20415996603</v>
      </c>
      <c r="R28" s="22">
        <v>9884.5348014819901</v>
      </c>
      <c r="S28" s="22">
        <v>6102.9166065679747</v>
      </c>
      <c r="T28" s="22">
        <v>2336.5912865800201</v>
      </c>
      <c r="U28" s="22">
        <v>8191.6879195909714</v>
      </c>
      <c r="V28" s="22">
        <v>1317.3940286469879</v>
      </c>
      <c r="W28" s="22">
        <v>19735.600108802028</v>
      </c>
      <c r="X28" s="22">
        <v>97416.428838523047</v>
      </c>
      <c r="Y28" s="22">
        <v>3223.5596248009242</v>
      </c>
      <c r="Z28" s="22">
        <v>20961.613996710046</v>
      </c>
      <c r="AA28" s="22">
        <v>2038.2315363269299</v>
      </c>
      <c r="AB28" s="22">
        <v>4648.2252669980517</v>
      </c>
      <c r="AC28" s="22">
        <v>12411.329608525964</v>
      </c>
      <c r="AD28" s="22">
        <v>17232.446291200002</v>
      </c>
      <c r="AE28" s="22">
        <v>7595.3285327100311</v>
      </c>
      <c r="AF28" s="22">
        <v>1795.5527009429643</v>
      </c>
      <c r="AG28" s="22">
        <v>-507.27446894597961</v>
      </c>
      <c r="AH28" s="22">
        <v>1401.9446864830097</v>
      </c>
      <c r="AI28" s="22">
        <v>15919.01114340499</v>
      </c>
      <c r="AJ28" s="22">
        <v>53102.486491276999</v>
      </c>
      <c r="AK28" s="22">
        <v>3365.9766875810456</v>
      </c>
      <c r="AL28" s="22">
        <v>13867.81223343499</v>
      </c>
      <c r="AM28" s="22">
        <v>1781.3744442729512</v>
      </c>
      <c r="AN28" s="22">
        <v>2845.53</v>
      </c>
      <c r="AO28" s="22">
        <v>18796.7</v>
      </c>
      <c r="AP28" s="22">
        <v>8913.6888339639991</v>
      </c>
      <c r="AQ28" s="22">
        <v>7137.1407291489886</v>
      </c>
      <c r="AR28" s="22">
        <v>1710.8716568720411</v>
      </c>
      <c r="AS28" s="22">
        <v>2335.0147652049782</v>
      </c>
      <c r="AT28" s="22">
        <v>1551.3523054390098</v>
      </c>
      <c r="AU28" s="22">
        <v>16812.282018484955</v>
      </c>
      <c r="AV28" s="22"/>
      <c r="AW28" s="22"/>
      <c r="AX28" s="22"/>
    </row>
    <row r="29" spans="1:50" x14ac:dyDescent="0.25">
      <c r="A29" s="15" t="s">
        <v>97</v>
      </c>
      <c r="B29" s="16" t="s">
        <v>47</v>
      </c>
      <c r="C29" s="22">
        <v>590.9196561120043</v>
      </c>
      <c r="D29" s="22">
        <v>2496.8487051240227</v>
      </c>
      <c r="E29" s="22">
        <v>8949.0191659229749</v>
      </c>
      <c r="F29" s="22">
        <v>5890.0233293519996</v>
      </c>
      <c r="G29" s="22">
        <v>11253.582917825028</v>
      </c>
      <c r="H29" s="22">
        <v>1897.4880879999837</v>
      </c>
      <c r="I29" s="22">
        <v>368.9082695269899</v>
      </c>
      <c r="J29" s="22">
        <v>-2347.8386676219816</v>
      </c>
      <c r="K29" s="22">
        <v>3724.0680336509831</v>
      </c>
      <c r="L29" s="22">
        <v>27270.96540398401</v>
      </c>
      <c r="M29" s="22">
        <v>2806.6938465650019</v>
      </c>
      <c r="N29" s="22">
        <v>3673.3609695940104</v>
      </c>
      <c r="O29" s="22">
        <v>699.98423564998666</v>
      </c>
      <c r="P29" s="22">
        <v>1037.0335289710201</v>
      </c>
      <c r="Q29" s="22">
        <v>13564.164927598991</v>
      </c>
      <c r="R29" s="22">
        <v>4033.7842771850119</v>
      </c>
      <c r="S29" s="22">
        <v>1388.3418165049807</v>
      </c>
      <c r="T29" s="22">
        <v>1029.859984448005</v>
      </c>
      <c r="U29" s="22">
        <v>925.1239048599964</v>
      </c>
      <c r="V29" s="22">
        <v>1667.0064780870161</v>
      </c>
      <c r="W29" s="22">
        <v>3895.3721265560016</v>
      </c>
      <c r="X29" s="22">
        <v>38429.480509790999</v>
      </c>
      <c r="Y29" s="22">
        <v>6068.9757364729885</v>
      </c>
      <c r="Z29" s="22">
        <v>3647.5239199589996</v>
      </c>
      <c r="AA29" s="22">
        <v>1154.9306049279985</v>
      </c>
      <c r="AB29" s="22">
        <v>1368.8586226690095</v>
      </c>
      <c r="AC29" s="22">
        <v>3697.4069013169792</v>
      </c>
      <c r="AD29" s="22">
        <v>9797.989957451995</v>
      </c>
      <c r="AE29" s="22">
        <v>6167.2379448249994</v>
      </c>
      <c r="AF29" s="22">
        <v>1676.1877685390064</v>
      </c>
      <c r="AG29" s="22">
        <v>1750.7587011470168</v>
      </c>
      <c r="AH29" s="22">
        <v>1726.344254124997</v>
      </c>
      <c r="AI29" s="22">
        <v>4174.4074694869923</v>
      </c>
      <c r="AJ29" s="22">
        <v>16144.658298602997</v>
      </c>
      <c r="AK29" s="22">
        <v>835.55516259101569</v>
      </c>
      <c r="AL29" s="22">
        <v>3213.9854398949828</v>
      </c>
      <c r="AM29" s="22">
        <v>868.52221527099027</v>
      </c>
      <c r="AN29" s="22">
        <v>2698.74</v>
      </c>
      <c r="AO29" s="22">
        <v>11946.19</v>
      </c>
      <c r="AP29" s="22">
        <v>4059.7917641400127</v>
      </c>
      <c r="AQ29" s="22">
        <v>3534.2372717189719</v>
      </c>
      <c r="AR29" s="22">
        <v>1637.9882897760253</v>
      </c>
      <c r="AS29" s="22">
        <v>1197.3595834839798</v>
      </c>
      <c r="AT29" s="22">
        <v>801.20011051400797</v>
      </c>
      <c r="AU29" s="22">
        <v>5017.2006620430038</v>
      </c>
      <c r="AV29" s="22"/>
      <c r="AW29" s="22"/>
      <c r="AX29" s="22"/>
    </row>
    <row r="30" spans="1:50" x14ac:dyDescent="0.25">
      <c r="A30" s="15" t="s">
        <v>97</v>
      </c>
      <c r="B30" s="16" t="s">
        <v>56</v>
      </c>
      <c r="C30" s="22">
        <v>1171.1627222149982</v>
      </c>
      <c r="D30" s="22">
        <v>10231.673002771975</v>
      </c>
      <c r="E30" s="22">
        <v>18855.706021182996</v>
      </c>
      <c r="F30" s="22">
        <v>3477.0212118219933</v>
      </c>
      <c r="G30" s="22">
        <v>23321.069380029978</v>
      </c>
      <c r="H30" s="22">
        <v>330.1886223720503</v>
      </c>
      <c r="I30" s="22">
        <v>1303.3371210490004</v>
      </c>
      <c r="J30" s="22">
        <v>149.57992461899994</v>
      </c>
      <c r="K30" s="22">
        <v>11885.705335952982</v>
      </c>
      <c r="L30" s="22">
        <v>48284.667804330995</v>
      </c>
      <c r="M30" s="22">
        <v>19685.663581798028</v>
      </c>
      <c r="N30" s="22">
        <v>10648.052729065996</v>
      </c>
      <c r="O30" s="22">
        <v>2901.4558411939652</v>
      </c>
      <c r="P30" s="22">
        <v>1758.9630481750355</v>
      </c>
      <c r="Q30" s="22">
        <v>17357.747871008993</v>
      </c>
      <c r="R30" s="22">
        <v>805.32269546500174</v>
      </c>
      <c r="S30" s="22">
        <v>39369.75959067198</v>
      </c>
      <c r="T30" s="22">
        <v>2092.6194546180195</v>
      </c>
      <c r="U30" s="22">
        <v>2204.9490695379791</v>
      </c>
      <c r="V30" s="22">
        <v>886.2146743570338</v>
      </c>
      <c r="W30" s="22">
        <v>10835.486553256982</v>
      </c>
      <c r="X30" s="22">
        <v>45430.769043191976</v>
      </c>
      <c r="Y30" s="22">
        <v>1719.5749475950142</v>
      </c>
      <c r="Z30" s="22">
        <v>10415.995411979035</v>
      </c>
      <c r="AA30" s="22">
        <v>720.9651222259854</v>
      </c>
      <c r="AB30" s="22">
        <v>1875.0514538440038</v>
      </c>
      <c r="AC30" s="22">
        <v>8493.8031764230109</v>
      </c>
      <c r="AD30" s="22">
        <v>10241.807425795996</v>
      </c>
      <c r="AE30" s="22">
        <v>21705.451719828998</v>
      </c>
      <c r="AF30" s="22">
        <v>4058.8819092690246</v>
      </c>
      <c r="AG30" s="22">
        <v>1539.6276420969516</v>
      </c>
      <c r="AH30" s="22">
        <v>1231.2870061350404</v>
      </c>
      <c r="AI30" s="22">
        <v>7858.6030704120058</v>
      </c>
      <c r="AJ30" s="22">
        <v>38950.062537306978</v>
      </c>
      <c r="AK30" s="22">
        <v>901.70970908500021</v>
      </c>
      <c r="AL30" s="22">
        <v>7018.2498756480054</v>
      </c>
      <c r="AM30" s="22">
        <v>1115.1200591169763</v>
      </c>
      <c r="AN30" s="22">
        <v>5146.09</v>
      </c>
      <c r="AO30" s="22">
        <v>14142.08</v>
      </c>
      <c r="AP30" s="22">
        <v>7033.5533656729967</v>
      </c>
      <c r="AQ30" s="22">
        <v>3545.0777909680037</v>
      </c>
      <c r="AR30" s="22">
        <v>2018.4047405579477</v>
      </c>
      <c r="AS30" s="22">
        <v>1257.2899991980521</v>
      </c>
      <c r="AT30" s="22">
        <v>589.31680691498332</v>
      </c>
      <c r="AU30" s="22">
        <v>12434.985258047993</v>
      </c>
      <c r="AV30" s="22"/>
      <c r="AW30" s="22"/>
      <c r="AX30" s="22"/>
    </row>
    <row r="31" spans="1:50" x14ac:dyDescent="0.25">
      <c r="A31" s="15" t="s">
        <v>98</v>
      </c>
      <c r="B31" s="16" t="s">
        <v>25</v>
      </c>
      <c r="C31" s="22">
        <v>4962.1035583469784</v>
      </c>
      <c r="D31" s="22">
        <v>2722.219266923028</v>
      </c>
      <c r="E31" s="22">
        <v>21059.576168140979</v>
      </c>
      <c r="F31" s="22">
        <v>-851.40698159695603</v>
      </c>
      <c r="G31" s="22">
        <v>6631.3093200069852</v>
      </c>
      <c r="H31" s="22">
        <v>1059.8481842529727</v>
      </c>
      <c r="I31" s="22">
        <v>1189.8988749800483</v>
      </c>
      <c r="J31" s="22">
        <v>979.60706505697453</v>
      </c>
      <c r="K31" s="22">
        <v>24866.017748288985</v>
      </c>
      <c r="L31" s="22">
        <v>72003.314316694043</v>
      </c>
      <c r="M31" s="22">
        <v>3095.5214698569616</v>
      </c>
      <c r="N31" s="22">
        <v>22599.574295583996</v>
      </c>
      <c r="O31" s="22">
        <v>5561.4800704469671</v>
      </c>
      <c r="P31" s="22">
        <v>1793.6676092620473</v>
      </c>
      <c r="Q31" s="22">
        <v>11948.658831416979</v>
      </c>
      <c r="R31" s="22">
        <v>10064.889310899016</v>
      </c>
      <c r="S31" s="22">
        <v>5709.3621113830013</v>
      </c>
      <c r="T31" s="22">
        <v>821.5236364339944</v>
      </c>
      <c r="U31" s="22">
        <v>1199.5034763489966</v>
      </c>
      <c r="V31" s="22">
        <v>1832.0503137719934</v>
      </c>
      <c r="W31" s="22">
        <v>22340.861443648988</v>
      </c>
      <c r="X31" s="22">
        <v>49344.899710634025</v>
      </c>
      <c r="Y31" s="22">
        <v>2195.7779029289959</v>
      </c>
      <c r="Z31" s="22">
        <v>26794.758386941976</v>
      </c>
      <c r="AA31" s="22">
        <v>2403.4308718650136</v>
      </c>
      <c r="AB31" s="22">
        <v>829.14828229299746</v>
      </c>
      <c r="AC31" s="22">
        <v>7562.4378028759966</v>
      </c>
      <c r="AD31" s="22">
        <v>9623.7163341240375</v>
      </c>
      <c r="AE31" s="22">
        <v>3432.3977106770035</v>
      </c>
      <c r="AF31" s="22">
        <v>9468.1308891629451</v>
      </c>
      <c r="AG31" s="22">
        <v>4934.6421763810213</v>
      </c>
      <c r="AH31" s="22">
        <v>1140.542980422033</v>
      </c>
      <c r="AI31" s="22">
        <v>31177.781066915952</v>
      </c>
      <c r="AJ31" s="22">
        <v>79731.57797530503</v>
      </c>
      <c r="AK31" s="22">
        <v>3652.4994645139668</v>
      </c>
      <c r="AL31" s="22">
        <v>33143.705244371027</v>
      </c>
      <c r="AM31" s="22">
        <v>1206.5839874870144</v>
      </c>
      <c r="AN31" s="22">
        <v>9942.07</v>
      </c>
      <c r="AO31" s="22">
        <v>11901.27</v>
      </c>
      <c r="AP31" s="22">
        <v>3628.8042104579508</v>
      </c>
      <c r="AQ31" s="22">
        <v>5255.6380166370072</v>
      </c>
      <c r="AR31" s="22">
        <v>1614.5809653099859</v>
      </c>
      <c r="AS31" s="22">
        <v>901.90947151405271</v>
      </c>
      <c r="AT31" s="22">
        <v>680.70988690695958</v>
      </c>
      <c r="AU31" s="22">
        <v>29691.506976675999</v>
      </c>
      <c r="AV31" s="22"/>
      <c r="AW31" s="22"/>
      <c r="AX31" s="22"/>
    </row>
    <row r="32" spans="1:50" x14ac:dyDescent="0.25">
      <c r="A32" s="15" t="s">
        <v>98</v>
      </c>
      <c r="B32" s="16" t="s">
        <v>0</v>
      </c>
      <c r="C32" s="22">
        <v>1916.8628886800143</v>
      </c>
      <c r="D32" s="22">
        <v>1917.3154467369895</v>
      </c>
      <c r="E32" s="22">
        <v>32302.672873403993</v>
      </c>
      <c r="F32" s="22">
        <v>10240.093107429973</v>
      </c>
      <c r="G32" s="22">
        <v>4062.7526844250388</v>
      </c>
      <c r="H32" s="22">
        <v>2286.0554765459965</v>
      </c>
      <c r="I32" s="22">
        <v>1629.1216059610015</v>
      </c>
      <c r="J32" s="22">
        <v>2500.9422841519699</v>
      </c>
      <c r="K32" s="22">
        <v>13890.825814435026</v>
      </c>
      <c r="L32" s="22">
        <v>61768.415670080984</v>
      </c>
      <c r="M32" s="22">
        <v>5517.3222553990199</v>
      </c>
      <c r="N32" s="22">
        <v>14127.799294458004</v>
      </c>
      <c r="O32" s="22">
        <v>3132.8010398579645</v>
      </c>
      <c r="P32" s="22">
        <v>1436.5180208089878</v>
      </c>
      <c r="Q32" s="22">
        <v>36363.516418159998</v>
      </c>
      <c r="R32" s="22">
        <v>8994.9166729149874</v>
      </c>
      <c r="S32" s="22">
        <v>5182.686473031994</v>
      </c>
      <c r="T32" s="22">
        <v>1305.466302115994</v>
      </c>
      <c r="U32" s="22">
        <v>1849.7159179270384</v>
      </c>
      <c r="V32" s="22">
        <v>957.30083189101424</v>
      </c>
      <c r="W32" s="22">
        <v>16635.311795920948</v>
      </c>
      <c r="X32" s="22">
        <v>79705.808134654013</v>
      </c>
      <c r="Y32" s="22">
        <v>1268.0551288829884</v>
      </c>
      <c r="Z32" s="22">
        <v>17733.552627486002</v>
      </c>
      <c r="AA32" s="22">
        <v>1031.3821532570291</v>
      </c>
      <c r="AB32" s="22">
        <v>1274.9295416959794</v>
      </c>
      <c r="AC32" s="22">
        <v>24030.408170048031</v>
      </c>
      <c r="AD32" s="22">
        <v>27003.874840395991</v>
      </c>
      <c r="AE32" s="22">
        <v>9941.5249167439761</v>
      </c>
      <c r="AF32" s="22">
        <v>1094.3874980640248</v>
      </c>
      <c r="AG32" s="22">
        <v>1001.668026950967</v>
      </c>
      <c r="AH32" s="22">
        <v>1615.5758610889898</v>
      </c>
      <c r="AI32" s="22">
        <v>20715.761350856046</v>
      </c>
      <c r="AJ32" s="22">
        <v>79005.565291907988</v>
      </c>
      <c r="AK32" s="22">
        <v>2729.4306753039709</v>
      </c>
      <c r="AL32" s="22">
        <v>17344.121745273995</v>
      </c>
      <c r="AM32" s="22">
        <v>1378.0980922870804</v>
      </c>
      <c r="AN32" s="22">
        <v>11076.93</v>
      </c>
      <c r="AO32" s="22">
        <v>29099.57</v>
      </c>
      <c r="AP32" s="22">
        <v>18987.168467807991</v>
      </c>
      <c r="AQ32" s="22">
        <v>7321.7015982560115</v>
      </c>
      <c r="AR32" s="22">
        <v>1047.8922350310022</v>
      </c>
      <c r="AS32" s="22">
        <v>1193.2707777069882</v>
      </c>
      <c r="AT32" s="22">
        <v>3413.441967331979</v>
      </c>
      <c r="AU32" s="22">
        <v>23964.804374052037</v>
      </c>
      <c r="AV32" s="22"/>
      <c r="AW32" s="22"/>
      <c r="AX32" s="22"/>
    </row>
    <row r="33" spans="1:50" x14ac:dyDescent="0.25">
      <c r="A33" s="15" t="s">
        <v>98</v>
      </c>
      <c r="B33" s="16" t="s">
        <v>78</v>
      </c>
      <c r="C33" s="22">
        <v>1258.4622999249841</v>
      </c>
      <c r="D33" s="22">
        <v>3273.7191169860016</v>
      </c>
      <c r="E33" s="22">
        <v>19404.971247470996</v>
      </c>
      <c r="F33" s="22">
        <v>4795.2415908630064</v>
      </c>
      <c r="G33" s="22">
        <v>6840.5015404209844</v>
      </c>
      <c r="H33" s="22">
        <v>933.46763192204526</v>
      </c>
      <c r="I33" s="22">
        <v>1077.4676158429938</v>
      </c>
      <c r="J33" s="22">
        <v>1033.7417916609556</v>
      </c>
      <c r="K33" s="22">
        <v>14893.960155837005</v>
      </c>
      <c r="L33" s="22">
        <v>55738.680193562002</v>
      </c>
      <c r="M33" s="22">
        <v>4942.8025765609927</v>
      </c>
      <c r="N33" s="22">
        <v>11021.144829315017</v>
      </c>
      <c r="O33" s="22">
        <v>706.98524201399414</v>
      </c>
      <c r="P33" s="22">
        <v>3655.3399067859864</v>
      </c>
      <c r="Q33" s="22">
        <v>17369.421201839985</v>
      </c>
      <c r="R33" s="22">
        <v>9138.7555825720192</v>
      </c>
      <c r="S33" s="22">
        <v>10253.226075456012</v>
      </c>
      <c r="T33" s="22">
        <v>4850.0568227319745</v>
      </c>
      <c r="U33" s="22">
        <v>6828.0570570240379</v>
      </c>
      <c r="V33" s="22">
        <v>1988.1501023359597</v>
      </c>
      <c r="W33" s="22">
        <v>28193.085672197049</v>
      </c>
      <c r="X33" s="22">
        <v>58896.45109301398</v>
      </c>
      <c r="Y33" s="22">
        <v>3263.2128186689806</v>
      </c>
      <c r="Z33" s="22">
        <v>10655.012407121016</v>
      </c>
      <c r="AA33" s="22">
        <v>2211.0324668880203</v>
      </c>
      <c r="AB33" s="22">
        <v>1912.1784451280255</v>
      </c>
      <c r="AC33" s="22">
        <v>8417.6448835419724</v>
      </c>
      <c r="AD33" s="22">
        <v>20112.952760301996</v>
      </c>
      <c r="AE33" s="22">
        <v>5907.0326626180322</v>
      </c>
      <c r="AF33" s="22">
        <v>2960.1928185040015</v>
      </c>
      <c r="AG33" s="22">
        <v>2452.6819221969927</v>
      </c>
      <c r="AH33" s="22">
        <v>1285.2051392869907</v>
      </c>
      <c r="AI33" s="22">
        <v>12774.047178476991</v>
      </c>
      <c r="AJ33" s="22">
        <v>58600.495693514007</v>
      </c>
      <c r="AK33" s="22">
        <v>1627.3171327649616</v>
      </c>
      <c r="AL33" s="22">
        <v>13153.844118243025</v>
      </c>
      <c r="AM33" s="22">
        <v>1283.8739624790032</v>
      </c>
      <c r="AN33" s="22">
        <v>2238.5700000000002</v>
      </c>
      <c r="AO33" s="22">
        <v>8334.32</v>
      </c>
      <c r="AP33" s="22">
        <v>26979.993259007984</v>
      </c>
      <c r="AQ33" s="22">
        <v>11427.029535887996</v>
      </c>
      <c r="AR33" s="22">
        <v>12380.590855372022</v>
      </c>
      <c r="AS33" s="22">
        <v>2455.4761450539809</v>
      </c>
      <c r="AT33" s="22">
        <v>1821.2103118100204</v>
      </c>
      <c r="AU33" s="22">
        <v>14152.752619942999</v>
      </c>
      <c r="AV33" s="22"/>
      <c r="AW33" s="22"/>
      <c r="AX33" s="22"/>
    </row>
    <row r="34" spans="1:50" x14ac:dyDescent="0.25">
      <c r="A34" s="15" t="s">
        <v>99</v>
      </c>
      <c r="B34" s="16" t="s">
        <v>17</v>
      </c>
      <c r="C34" s="22">
        <v>2101.4350260100327</v>
      </c>
      <c r="D34" s="22">
        <v>2644.8036550509278</v>
      </c>
      <c r="E34" s="22">
        <v>14093.075767821982</v>
      </c>
      <c r="F34" s="22">
        <v>19299.910338685033</v>
      </c>
      <c r="G34" s="22">
        <v>10628.985003361013</v>
      </c>
      <c r="H34" s="22">
        <v>4862.6705010649748</v>
      </c>
      <c r="I34" s="22">
        <v>6785.9031386600109</v>
      </c>
      <c r="J34" s="22">
        <v>2976.4567681910703</v>
      </c>
      <c r="K34" s="22">
        <v>23130.260299808928</v>
      </c>
      <c r="L34" s="22">
        <v>213887.18640626397</v>
      </c>
      <c r="M34" s="22">
        <v>4155.3620665700873</v>
      </c>
      <c r="N34" s="22">
        <v>22470.547966155922</v>
      </c>
      <c r="O34" s="22">
        <v>7368.64310010802</v>
      </c>
      <c r="P34" s="22">
        <v>4156.5963768860092</v>
      </c>
      <c r="Q34" s="22">
        <v>24060.528190376004</v>
      </c>
      <c r="R34" s="22">
        <v>11282.588506011991</v>
      </c>
      <c r="S34" s="22">
        <v>11506.423088349984</v>
      </c>
      <c r="T34" s="22">
        <v>4281.5366504599806</v>
      </c>
      <c r="U34" s="22">
        <v>2228.1596386900637</v>
      </c>
      <c r="V34" s="22">
        <v>3526.2387772689108</v>
      </c>
      <c r="W34" s="22">
        <v>23303.207000926021</v>
      </c>
      <c r="X34" s="22">
        <v>90910.394123265985</v>
      </c>
      <c r="Y34" s="22">
        <v>55419.398319122032</v>
      </c>
      <c r="Z34" s="22">
        <v>23615.172607684042</v>
      </c>
      <c r="AA34" s="22">
        <v>5305.2507392729167</v>
      </c>
      <c r="AB34" s="22">
        <v>4050.5849068700336</v>
      </c>
      <c r="AC34" s="22">
        <v>8739.1114161279984</v>
      </c>
      <c r="AD34" s="22">
        <v>16101.28309555701</v>
      </c>
      <c r="AE34" s="22">
        <v>17079.97365838103</v>
      </c>
      <c r="AF34" s="22">
        <v>4221.5104536229046</v>
      </c>
      <c r="AG34" s="22">
        <v>4188.5071300501004</v>
      </c>
      <c r="AH34" s="22">
        <v>4075.8226074059494</v>
      </c>
      <c r="AI34" s="22">
        <v>20137.535393252969</v>
      </c>
      <c r="AJ34" s="22">
        <v>85905.948997808038</v>
      </c>
      <c r="AK34" s="22">
        <v>7958.2461451119743</v>
      </c>
      <c r="AL34" s="22">
        <v>19453.436964701046</v>
      </c>
      <c r="AM34" s="22">
        <v>3897.4216912939446</v>
      </c>
      <c r="AN34" s="22">
        <v>3938.32</v>
      </c>
      <c r="AO34" s="22">
        <v>16952.88</v>
      </c>
      <c r="AP34" s="22">
        <v>10456.044449795969</v>
      </c>
      <c r="AQ34" s="22">
        <v>50653.661925201071</v>
      </c>
      <c r="AR34" s="22">
        <v>9654.6077067239676</v>
      </c>
      <c r="AS34" s="22">
        <v>3034.6617423660355</v>
      </c>
      <c r="AT34" s="22">
        <v>3992.4902058619773</v>
      </c>
      <c r="AU34" s="22">
        <v>20357.169183325022</v>
      </c>
      <c r="AV34" s="22"/>
      <c r="AW34" s="22"/>
      <c r="AX34" s="22"/>
    </row>
    <row r="35" spans="1:50" x14ac:dyDescent="0.25">
      <c r="A35" s="15" t="s">
        <v>99</v>
      </c>
      <c r="B35" s="16" t="s">
        <v>41</v>
      </c>
      <c r="C35" s="22">
        <v>479.26296540501062</v>
      </c>
      <c r="D35" s="22">
        <v>4466.0409254580154</v>
      </c>
      <c r="E35" s="22">
        <v>14673.994191734993</v>
      </c>
      <c r="F35" s="22">
        <v>2618.397697086999</v>
      </c>
      <c r="G35" s="22">
        <v>15636.573367487988</v>
      </c>
      <c r="H35" s="22">
        <v>311.32066328200744</v>
      </c>
      <c r="I35" s="22">
        <v>1221.2267533800041</v>
      </c>
      <c r="J35" s="22">
        <v>1006.5402110259747</v>
      </c>
      <c r="K35" s="22">
        <v>11835.895802897052</v>
      </c>
      <c r="L35" s="22">
        <v>53825.809965225984</v>
      </c>
      <c r="M35" s="22">
        <v>1802.2314668059698</v>
      </c>
      <c r="N35" s="22">
        <v>13413.095685606007</v>
      </c>
      <c r="O35" s="22">
        <v>2659.4083398130024</v>
      </c>
      <c r="P35" s="22">
        <v>3286.2920562099607</v>
      </c>
      <c r="Q35" s="22">
        <v>26807.259064285026</v>
      </c>
      <c r="R35" s="22">
        <v>12160.391313930973</v>
      </c>
      <c r="S35" s="22">
        <v>13583.046664056019</v>
      </c>
      <c r="T35" s="22">
        <v>2020.1566792089725</v>
      </c>
      <c r="U35" s="22">
        <v>1310.2691194760264</v>
      </c>
      <c r="V35" s="22">
        <v>1132.2133929309784</v>
      </c>
      <c r="W35" s="22">
        <v>14965.408947923046</v>
      </c>
      <c r="X35" s="22">
        <v>54191.111319873948</v>
      </c>
      <c r="Y35" s="22">
        <v>759.37164425599622</v>
      </c>
      <c r="Z35" s="22">
        <v>12617.751543482009</v>
      </c>
      <c r="AA35" s="22">
        <v>2314.4709116760059</v>
      </c>
      <c r="AB35" s="22">
        <v>4102.5041994190542</v>
      </c>
      <c r="AC35" s="22">
        <v>6841.3064745959709</v>
      </c>
      <c r="AD35" s="22">
        <v>15145.454959657975</v>
      </c>
      <c r="AE35" s="22">
        <v>5733.9576450060122</v>
      </c>
      <c r="AF35" s="22">
        <v>315.1357518780278</v>
      </c>
      <c r="AG35" s="22">
        <v>1594.6621765790042</v>
      </c>
      <c r="AH35" s="22">
        <v>1867.4741740399622</v>
      </c>
      <c r="AI35" s="22">
        <v>10944.093397790042</v>
      </c>
      <c r="AJ35" s="22">
        <v>39541.359474244004</v>
      </c>
      <c r="AK35" s="22">
        <v>2314.6912018469884</v>
      </c>
      <c r="AL35" s="22">
        <v>12569.923845248995</v>
      </c>
      <c r="AM35" s="22">
        <v>1781.4175117830164</v>
      </c>
      <c r="AN35" s="22">
        <v>1699.49</v>
      </c>
      <c r="AO35" s="22">
        <v>25395.06</v>
      </c>
      <c r="AP35" s="22">
        <v>8219.2326805540361</v>
      </c>
      <c r="AQ35" s="22">
        <v>8154.6571397259831</v>
      </c>
      <c r="AR35" s="22">
        <v>7929.5555201550014</v>
      </c>
      <c r="AS35" s="22">
        <v>1365.7993449950009</v>
      </c>
      <c r="AT35" s="22">
        <v>1492.4803692119895</v>
      </c>
      <c r="AU35" s="22">
        <v>9368.6423371940036</v>
      </c>
      <c r="AV35" s="22"/>
      <c r="AW35" s="22"/>
      <c r="AX35" s="22"/>
    </row>
    <row r="36" spans="1:50" x14ac:dyDescent="0.25">
      <c r="A36" s="15" t="s">
        <v>99</v>
      </c>
      <c r="B36" s="16" t="s">
        <v>85</v>
      </c>
      <c r="C36" s="22">
        <v>204.93554504770145</v>
      </c>
      <c r="D36" s="22">
        <v>212.06953605150557</v>
      </c>
      <c r="E36" s="22">
        <v>2157.4783825346967</v>
      </c>
      <c r="F36" s="22">
        <v>348.56274947990096</v>
      </c>
      <c r="G36" s="22">
        <v>326.32578326520161</v>
      </c>
      <c r="H36" s="22">
        <v>263.64447102439954</v>
      </c>
      <c r="I36" s="22">
        <v>288.74299749920101</v>
      </c>
      <c r="J36" s="22">
        <v>224.63755988799676</v>
      </c>
      <c r="K36" s="22">
        <v>1344.893345214703</v>
      </c>
      <c r="L36" s="22">
        <v>7636.5690515497954</v>
      </c>
      <c r="M36" s="22">
        <v>365.22634756210027</v>
      </c>
      <c r="N36" s="22">
        <v>1280.2176337430064</v>
      </c>
      <c r="O36" s="22">
        <v>114.31089822279318</v>
      </c>
      <c r="P36" s="22">
        <v>460.08675773940195</v>
      </c>
      <c r="Q36" s="22">
        <v>2436.4567699239997</v>
      </c>
      <c r="R36" s="22">
        <v>87.903437293101888</v>
      </c>
      <c r="S36" s="22">
        <v>-1173.4963976716026</v>
      </c>
      <c r="T36" s="22">
        <v>422.17898884920214</v>
      </c>
      <c r="U36" s="22">
        <v>291.8598684548997</v>
      </c>
      <c r="V36" s="22">
        <v>154.38279105649781</v>
      </c>
      <c r="W36" s="22">
        <v>196.78394156380091</v>
      </c>
      <c r="X36" s="22">
        <v>11534.944928365498</v>
      </c>
      <c r="Y36" s="22">
        <v>346.94922518990643</v>
      </c>
      <c r="Z36" s="22">
        <v>338.9678116977957</v>
      </c>
      <c r="AA36" s="22">
        <v>386.41271836119995</v>
      </c>
      <c r="AB36" s="22">
        <v>295.02120262700191</v>
      </c>
      <c r="AC36" s="22">
        <v>352.66814565900131</v>
      </c>
      <c r="AD36" s="22">
        <v>1674.7321173300006</v>
      </c>
      <c r="AE36" s="22">
        <v>394.58805515289714</v>
      </c>
      <c r="AF36" s="22">
        <v>255.16128624109842</v>
      </c>
      <c r="AG36" s="22">
        <v>256.17715423290065</v>
      </c>
      <c r="AH36" s="22">
        <v>429.70061931090459</v>
      </c>
      <c r="AI36" s="22">
        <v>459.92960035529541</v>
      </c>
      <c r="AJ36" s="22">
        <v>7653.2129459979988</v>
      </c>
      <c r="AK36" s="22">
        <v>964.58234986720345</v>
      </c>
      <c r="AL36" s="22">
        <v>655.8904960084983</v>
      </c>
      <c r="AM36" s="22">
        <v>438.56666873240465</v>
      </c>
      <c r="AN36" s="22">
        <v>471.22</v>
      </c>
      <c r="AO36" s="22">
        <v>1849.83</v>
      </c>
      <c r="AP36" s="22">
        <v>1198.6154523045043</v>
      </c>
      <c r="AQ36" s="22">
        <v>573.12308508699789</v>
      </c>
      <c r="AR36" s="22">
        <v>537.03320948879991</v>
      </c>
      <c r="AS36" s="22">
        <v>343.36367232220073</v>
      </c>
      <c r="AT36" s="22">
        <v>389.41143104920047</v>
      </c>
      <c r="AU36" s="22">
        <v>430.93911200980074</v>
      </c>
      <c r="AV36" s="22"/>
      <c r="AW36" s="22"/>
      <c r="AX36" s="22"/>
    </row>
    <row r="37" spans="1:50" x14ac:dyDescent="0.25">
      <c r="A37" s="15" t="s">
        <v>100</v>
      </c>
      <c r="B37" s="16" t="s">
        <v>18</v>
      </c>
      <c r="C37" s="22">
        <v>483.83457769799861</v>
      </c>
      <c r="D37" s="22">
        <v>125.97258073900593</v>
      </c>
      <c r="E37" s="22">
        <v>8180.708495259023</v>
      </c>
      <c r="F37" s="22">
        <v>19069.336679154978</v>
      </c>
      <c r="G37" s="22">
        <v>7126.4200868449989</v>
      </c>
      <c r="H37" s="22">
        <v>1445.7089710989967</v>
      </c>
      <c r="I37" s="22">
        <v>637.45071685701259</v>
      </c>
      <c r="J37" s="22">
        <v>1093.6396000410023</v>
      </c>
      <c r="K37" s="22">
        <v>13596.865350729</v>
      </c>
      <c r="L37" s="22">
        <v>31615.492367107014</v>
      </c>
      <c r="M37" s="22">
        <v>550.45165323099354</v>
      </c>
      <c r="N37" s="22">
        <v>10535.923934613966</v>
      </c>
      <c r="O37" s="22">
        <v>1647.1081979570445</v>
      </c>
      <c r="P37" s="22">
        <v>698.56820640800288</v>
      </c>
      <c r="Q37" s="22">
        <v>35483.848600091005</v>
      </c>
      <c r="R37" s="22">
        <v>2615.4116712959949</v>
      </c>
      <c r="S37" s="22">
        <v>2265.9361254440155</v>
      </c>
      <c r="T37" s="22">
        <v>3139.0836074589752</v>
      </c>
      <c r="U37" s="22">
        <v>1238.3114443750237</v>
      </c>
      <c r="V37" s="22">
        <v>1416.5162375060027</v>
      </c>
      <c r="W37" s="22">
        <v>10416.886598904995</v>
      </c>
      <c r="X37" s="22">
        <v>46448.937240998988</v>
      </c>
      <c r="Y37" s="22">
        <v>380.36614121397724</v>
      </c>
      <c r="Z37" s="22">
        <v>9825.7060248430353</v>
      </c>
      <c r="AA37" s="22">
        <v>742.76601354096783</v>
      </c>
      <c r="AB37" s="22">
        <v>550.12979859099141</v>
      </c>
      <c r="AC37" s="22">
        <v>21275.661581263994</v>
      </c>
      <c r="AD37" s="22">
        <v>7562.1441720680159</v>
      </c>
      <c r="AE37" s="22">
        <v>3723.5309038449777</v>
      </c>
      <c r="AF37" s="22">
        <v>564.83433963501011</v>
      </c>
      <c r="AG37" s="22">
        <v>1578.3312753739883</v>
      </c>
      <c r="AH37" s="22">
        <v>1289.3521784490149</v>
      </c>
      <c r="AI37" s="22">
        <v>14556.752851873985</v>
      </c>
      <c r="AJ37" s="22">
        <v>38997.180870009004</v>
      </c>
      <c r="AK37" s="22">
        <v>1538.8627768830047</v>
      </c>
      <c r="AL37" s="22">
        <v>12979.427366058982</v>
      </c>
      <c r="AM37" s="22">
        <v>800.45777508401079</v>
      </c>
      <c r="AN37" s="22">
        <v>382.45</v>
      </c>
      <c r="AO37" s="22">
        <v>8394.2199999999993</v>
      </c>
      <c r="AP37" s="22">
        <v>3363.4068041559949</v>
      </c>
      <c r="AQ37" s="22">
        <v>3487.1945952210226</v>
      </c>
      <c r="AR37" s="22">
        <v>2009.7154667479917</v>
      </c>
      <c r="AS37" s="22">
        <v>1334.4025770199951</v>
      </c>
      <c r="AT37" s="22">
        <v>1945.6027698650141</v>
      </c>
      <c r="AU37" s="22">
        <v>14443.761124509969</v>
      </c>
      <c r="AV37" s="22"/>
      <c r="AW37" s="22"/>
      <c r="AX37" s="22"/>
    </row>
    <row r="38" spans="1:50" x14ac:dyDescent="0.25">
      <c r="A38" s="15" t="s">
        <v>100</v>
      </c>
      <c r="B38" s="16" t="s">
        <v>26</v>
      </c>
      <c r="C38" s="22">
        <v>250.19219145801617</v>
      </c>
      <c r="D38" s="22">
        <v>3944.2542920050037</v>
      </c>
      <c r="E38" s="22">
        <v>11007.192732529977</v>
      </c>
      <c r="F38" s="22">
        <v>7979.767396958021</v>
      </c>
      <c r="G38" s="22">
        <v>3479.8888596519828</v>
      </c>
      <c r="H38" s="22">
        <v>209.97210471102153</v>
      </c>
      <c r="I38" s="22">
        <v>90.864458879979793</v>
      </c>
      <c r="J38" s="22">
        <v>214.25797504701768</v>
      </c>
      <c r="K38" s="22">
        <v>5005.5945201819995</v>
      </c>
      <c r="L38" s="22">
        <v>32258.394761693984</v>
      </c>
      <c r="M38" s="22">
        <v>831.3502842799935</v>
      </c>
      <c r="N38" s="22">
        <v>3948.0397073960048</v>
      </c>
      <c r="O38" s="22">
        <v>278.34130366001045</v>
      </c>
      <c r="P38" s="22">
        <v>1206.3780100369768</v>
      </c>
      <c r="Q38" s="22">
        <v>9312.7377511069935</v>
      </c>
      <c r="R38" s="22">
        <v>12374.229240362998</v>
      </c>
      <c r="S38" s="22">
        <v>3834.2625821650145</v>
      </c>
      <c r="T38" s="22">
        <v>2122.7180649839866</v>
      </c>
      <c r="U38" s="22">
        <v>340.59293753901147</v>
      </c>
      <c r="V38" s="22">
        <v>342.79911474999972</v>
      </c>
      <c r="W38" s="22">
        <v>5413.1484008799889</v>
      </c>
      <c r="X38" s="22">
        <v>44313.95766891801</v>
      </c>
      <c r="Y38" s="22">
        <v>458.91624162500375</v>
      </c>
      <c r="Z38" s="22">
        <v>5370.4860376669967</v>
      </c>
      <c r="AA38" s="22">
        <v>151.81914877600502</v>
      </c>
      <c r="AB38" s="22">
        <v>517.02827925101155</v>
      </c>
      <c r="AC38" s="22">
        <v>2654.8423119359941</v>
      </c>
      <c r="AD38" s="22">
        <v>11901.770445578004</v>
      </c>
      <c r="AE38" s="22">
        <v>11018.678665249987</v>
      </c>
      <c r="AF38" s="22">
        <v>2231.6400891640224</v>
      </c>
      <c r="AG38" s="22">
        <v>897.28850899200188</v>
      </c>
      <c r="AH38" s="22">
        <v>478.76936223899247</v>
      </c>
      <c r="AI38" s="22">
        <v>14529.875633243006</v>
      </c>
      <c r="AJ38" s="22">
        <v>46268.144799048983</v>
      </c>
      <c r="AK38" s="22">
        <v>6239.2719701619935</v>
      </c>
      <c r="AL38" s="22">
        <v>14653.719160480017</v>
      </c>
      <c r="AM38" s="22">
        <v>519.81042658298975</v>
      </c>
      <c r="AN38" s="22">
        <v>1139.92</v>
      </c>
      <c r="AO38" s="22">
        <v>7912.22</v>
      </c>
      <c r="AP38" s="22">
        <v>5621.3385130100069</v>
      </c>
      <c r="AQ38" s="22">
        <v>1738.4932457550021</v>
      </c>
      <c r="AR38" s="22">
        <v>455.26756685299915</v>
      </c>
      <c r="AS38" s="22">
        <v>640.81139538000571</v>
      </c>
      <c r="AT38" s="22">
        <v>186.19973530998686</v>
      </c>
      <c r="AU38" s="22">
        <v>13373.198992038</v>
      </c>
      <c r="AV38" s="22"/>
      <c r="AW38" s="22"/>
      <c r="AX38" s="22"/>
    </row>
    <row r="39" spans="1:50" x14ac:dyDescent="0.25">
      <c r="A39" s="15" t="s">
        <v>100</v>
      </c>
      <c r="B39" s="16" t="s">
        <v>61</v>
      </c>
      <c r="C39" s="22">
        <v>1607.7127735370304</v>
      </c>
      <c r="D39" s="22">
        <v>3633.8373843940208</v>
      </c>
      <c r="E39" s="22">
        <v>29346.388084931008</v>
      </c>
      <c r="F39" s="22">
        <v>8845.6064763799659</v>
      </c>
      <c r="G39" s="22">
        <v>22870.165421819082</v>
      </c>
      <c r="H39" s="22">
        <v>2287.7548574570101</v>
      </c>
      <c r="I39" s="22">
        <v>2196.7330759399338</v>
      </c>
      <c r="J39" s="22">
        <v>2305.2797660770593</v>
      </c>
      <c r="K39" s="22">
        <v>29649.414399983012</v>
      </c>
      <c r="L39" s="22">
        <v>126122.36330651992</v>
      </c>
      <c r="M39" s="22">
        <v>8261.8215518119978</v>
      </c>
      <c r="N39" s="22">
        <v>31108.728427944006</v>
      </c>
      <c r="O39" s="22">
        <v>3081.1444989909651</v>
      </c>
      <c r="P39" s="22">
        <v>5103.5361305851256</v>
      </c>
      <c r="Q39" s="22">
        <v>31822.322543782997</v>
      </c>
      <c r="R39" s="22">
        <v>17244.87212484295</v>
      </c>
      <c r="S39" s="22">
        <v>15027.580208128085</v>
      </c>
      <c r="T39" s="22">
        <v>4700.2581228229683</v>
      </c>
      <c r="U39" s="22">
        <v>3190.6489700960228</v>
      </c>
      <c r="V39" s="22">
        <v>2145.3568035579519</v>
      </c>
      <c r="W39" s="22">
        <v>27646.570315966965</v>
      </c>
      <c r="X39" s="22">
        <v>105866.89260434709</v>
      </c>
      <c r="Y39" s="22">
        <v>2532.9006701589096</v>
      </c>
      <c r="Z39" s="22">
        <v>27541.704233142082</v>
      </c>
      <c r="AA39" s="22">
        <v>6196.9587380049052</v>
      </c>
      <c r="AB39" s="22">
        <v>18809.121278326958</v>
      </c>
      <c r="AC39" s="22">
        <v>24450.771213270025</v>
      </c>
      <c r="AD39" s="22">
        <v>7808.6041493059602</v>
      </c>
      <c r="AE39" s="22">
        <v>12074.673530624015</v>
      </c>
      <c r="AF39" s="22">
        <v>4313.2834585600067</v>
      </c>
      <c r="AG39" s="22">
        <v>4451.6594797750004</v>
      </c>
      <c r="AH39" s="22">
        <v>3413.2499542540172</v>
      </c>
      <c r="AI39" s="22">
        <v>24808.084567334037</v>
      </c>
      <c r="AJ39" s="22">
        <v>142966.627430261</v>
      </c>
      <c r="AK39" s="22">
        <v>9010.670110314968</v>
      </c>
      <c r="AL39" s="22">
        <v>25463.327204975998</v>
      </c>
      <c r="AM39" s="22">
        <v>4943.4071550020017</v>
      </c>
      <c r="AN39" s="22">
        <v>4553.03</v>
      </c>
      <c r="AO39" s="22">
        <v>21878.74</v>
      </c>
      <c r="AP39" s="22">
        <v>14746.922277251026</v>
      </c>
      <c r="AQ39" s="22">
        <v>10702.181740981992</v>
      </c>
      <c r="AR39" s="22">
        <v>4180.3031227430329</v>
      </c>
      <c r="AS39" s="22">
        <v>6030.2281033910112</v>
      </c>
      <c r="AT39" s="22">
        <v>4097.0883995129261</v>
      </c>
      <c r="AU39" s="22">
        <v>17739.125744026038</v>
      </c>
      <c r="AV39" s="22"/>
      <c r="AW39" s="22"/>
      <c r="AX39" s="22"/>
    </row>
    <row r="40" spans="1:50" x14ac:dyDescent="0.25">
      <c r="A40" s="15" t="s">
        <v>100</v>
      </c>
      <c r="B40" s="16" t="s">
        <v>62</v>
      </c>
      <c r="C40" s="22">
        <v>860.03082689401344</v>
      </c>
      <c r="D40" s="22">
        <v>2796.5618374699843</v>
      </c>
      <c r="E40" s="22">
        <v>28911.148937329999</v>
      </c>
      <c r="F40" s="22">
        <v>3714.8459635690087</v>
      </c>
      <c r="G40" s="22">
        <v>4169.9273350370058</v>
      </c>
      <c r="H40" s="22">
        <v>1963.4623089599772</v>
      </c>
      <c r="I40" s="22">
        <v>700.24986602499848</v>
      </c>
      <c r="J40" s="22">
        <v>1117.52489499902</v>
      </c>
      <c r="K40" s="22">
        <v>5811.669312996004</v>
      </c>
      <c r="L40" s="22">
        <v>33330.553531195997</v>
      </c>
      <c r="M40" s="22">
        <v>1071.4666779190011</v>
      </c>
      <c r="N40" s="22">
        <v>2943.2533433539793</v>
      </c>
      <c r="O40" s="22">
        <v>954.31471453400445</v>
      </c>
      <c r="P40" s="22">
        <v>1300.8738147470285</v>
      </c>
      <c r="Q40" s="22">
        <v>29016.181434801983</v>
      </c>
      <c r="R40" s="22">
        <v>7173.9445683840022</v>
      </c>
      <c r="S40" s="22">
        <v>1225.6051196320041</v>
      </c>
      <c r="T40" s="22">
        <v>1485.9421529610117</v>
      </c>
      <c r="U40" s="22">
        <v>2827.7780710329826</v>
      </c>
      <c r="V40" s="22">
        <v>408.05147393498919</v>
      </c>
      <c r="W40" s="22">
        <v>2679.0983949970105</v>
      </c>
      <c r="X40" s="22">
        <v>30141.486491777003</v>
      </c>
      <c r="Y40" s="22">
        <v>2524.8363001779944</v>
      </c>
      <c r="Z40" s="22">
        <v>3112.6839708650077</v>
      </c>
      <c r="AA40" s="22">
        <v>1101.1226130519935</v>
      </c>
      <c r="AB40" s="22">
        <v>1192.5654151690251</v>
      </c>
      <c r="AC40" s="22">
        <v>17253.217800554994</v>
      </c>
      <c r="AD40" s="22">
        <v>8921.6049758339941</v>
      </c>
      <c r="AE40" s="22">
        <v>5730.891915338987</v>
      </c>
      <c r="AF40" s="22">
        <v>808.02649831102462</v>
      </c>
      <c r="AG40" s="22">
        <v>5059.705967508984</v>
      </c>
      <c r="AH40" s="22">
        <v>2604.4750023309898</v>
      </c>
      <c r="AI40" s="22">
        <v>1475.0391188440262</v>
      </c>
      <c r="AJ40" s="22">
        <v>20306.53635600899</v>
      </c>
      <c r="AK40" s="22">
        <v>1325.4862855880056</v>
      </c>
      <c r="AL40" s="22">
        <v>3087.7514607959893</v>
      </c>
      <c r="AM40" s="22">
        <v>2968.7342571709887</v>
      </c>
      <c r="AN40" s="22">
        <v>2531.69</v>
      </c>
      <c r="AO40" s="22">
        <v>19016.490000000002</v>
      </c>
      <c r="AP40" s="22">
        <v>3654.2884022859798</v>
      </c>
      <c r="AQ40" s="22">
        <v>3029.9183927800041</v>
      </c>
      <c r="AR40" s="22">
        <v>5767.0943768440047</v>
      </c>
      <c r="AS40" s="22">
        <v>2698.8053218979912</v>
      </c>
      <c r="AT40" s="22">
        <v>1094.7646604830225</v>
      </c>
      <c r="AU40" s="22">
        <v>4132.3256494279776</v>
      </c>
      <c r="AV40" s="22"/>
      <c r="AW40" s="22"/>
      <c r="AX40" s="22"/>
    </row>
    <row r="41" spans="1:50" x14ac:dyDescent="0.25">
      <c r="A41" s="15" t="s">
        <v>100</v>
      </c>
      <c r="B41" s="16" t="s">
        <v>73</v>
      </c>
      <c r="C41" s="22">
        <v>839.32882960198913</v>
      </c>
      <c r="D41" s="22">
        <v>6138.4678127689986</v>
      </c>
      <c r="E41" s="22">
        <v>14548.996153168002</v>
      </c>
      <c r="F41" s="22">
        <v>3386.9585445720004</v>
      </c>
      <c r="G41" s="22">
        <v>7649.8957949909964</v>
      </c>
      <c r="H41" s="22">
        <v>2496.8875488270132</v>
      </c>
      <c r="I41" s="22">
        <v>2276.4690723149979</v>
      </c>
      <c r="J41" s="22">
        <v>2016.0936442359816</v>
      </c>
      <c r="K41" s="22">
        <v>10832.86079571303</v>
      </c>
      <c r="L41" s="22">
        <v>103349.33871448797</v>
      </c>
      <c r="M41" s="22">
        <v>5516.1994885370368</v>
      </c>
      <c r="N41" s="22">
        <v>10978.850933486945</v>
      </c>
      <c r="O41" s="22">
        <v>2814.0123724110308</v>
      </c>
      <c r="P41" s="22">
        <v>3934.7871364579769</v>
      </c>
      <c r="Q41" s="22">
        <v>23601.673305633012</v>
      </c>
      <c r="R41" s="22">
        <v>5890.7326288669719</v>
      </c>
      <c r="S41" s="22">
        <v>7247.4021602200228</v>
      </c>
      <c r="T41" s="22">
        <v>2014.6339296909864</v>
      </c>
      <c r="U41" s="22">
        <v>5013.8090309890104</v>
      </c>
      <c r="V41" s="22">
        <v>4630.748992748966</v>
      </c>
      <c r="W41" s="22">
        <v>9805.2642682050355</v>
      </c>
      <c r="X41" s="22">
        <v>52490.718839273963</v>
      </c>
      <c r="Y41" s="22">
        <v>2603.5411109449924</v>
      </c>
      <c r="Z41" s="22">
        <v>8186.9339895030134</v>
      </c>
      <c r="AA41" s="22">
        <v>3343.8310150940088</v>
      </c>
      <c r="AB41" s="22">
        <v>1681.7401828020229</v>
      </c>
      <c r="AC41" s="22">
        <v>13574.999796185002</v>
      </c>
      <c r="AD41" s="22">
        <v>14361.487352085009</v>
      </c>
      <c r="AE41" s="22">
        <v>7639.2155078219948</v>
      </c>
      <c r="AF41" s="22">
        <v>2156.6701709209592</v>
      </c>
      <c r="AG41" s="22">
        <v>2188.010303512041</v>
      </c>
      <c r="AH41" s="22">
        <v>1884.1402796260081</v>
      </c>
      <c r="AI41" s="22">
        <v>10264.357457851002</v>
      </c>
      <c r="AJ41" s="22">
        <v>64681.562152089959</v>
      </c>
      <c r="AK41" s="22">
        <v>4550.7804028459941</v>
      </c>
      <c r="AL41" s="22">
        <v>10787.814718100009</v>
      </c>
      <c r="AM41" s="22">
        <v>3536.8989632670418</v>
      </c>
      <c r="AN41" s="22">
        <v>7640.11</v>
      </c>
      <c r="AO41" s="22">
        <v>8738.77</v>
      </c>
      <c r="AP41" s="22">
        <v>11438.182540297974</v>
      </c>
      <c r="AQ41" s="22">
        <v>10848.669181803009</v>
      </c>
      <c r="AR41" s="22">
        <v>3490.1198120199842</v>
      </c>
      <c r="AS41" s="22">
        <v>4407.1293480750173</v>
      </c>
      <c r="AT41" s="22">
        <v>3349.1647136320244</v>
      </c>
      <c r="AU41" s="22">
        <v>13035.154138778977</v>
      </c>
      <c r="AV41" s="22"/>
      <c r="AW41" s="22"/>
      <c r="AX41" s="22"/>
    </row>
    <row r="42" spans="1:50" x14ac:dyDescent="0.25">
      <c r="A42" s="15" t="s">
        <v>100</v>
      </c>
      <c r="B42" s="16" t="s">
        <v>83</v>
      </c>
      <c r="C42" s="22">
        <v>1788.5460983850062</v>
      </c>
      <c r="D42" s="22">
        <v>1313.7760016149841</v>
      </c>
      <c r="E42" s="22">
        <v>18562.292771007982</v>
      </c>
      <c r="F42" s="22">
        <v>6393.4140586270078</v>
      </c>
      <c r="G42" s="22">
        <v>13293.445703203994</v>
      </c>
      <c r="H42" s="22">
        <v>504.14206928401836</v>
      </c>
      <c r="I42" s="22">
        <v>334.84576974398806</v>
      </c>
      <c r="J42" s="22">
        <v>975.59796290801023</v>
      </c>
      <c r="K42" s="22">
        <v>6818.1590760079853</v>
      </c>
      <c r="L42" s="22">
        <v>99366.144085724023</v>
      </c>
      <c r="M42" s="22">
        <v>1265.7382486619754</v>
      </c>
      <c r="N42" s="22">
        <v>7279.595585151983</v>
      </c>
      <c r="O42" s="22">
        <v>986.37079286301741</v>
      </c>
      <c r="P42" s="22">
        <v>3870.989424561034</v>
      </c>
      <c r="Q42" s="22">
        <v>22368.057569049008</v>
      </c>
      <c r="R42" s="22">
        <v>11257.468214434979</v>
      </c>
      <c r="S42" s="22">
        <v>7542.2521153109847</v>
      </c>
      <c r="T42" s="22">
        <v>509.31247037701542</v>
      </c>
      <c r="U42" s="22">
        <v>5855.307233250991</v>
      </c>
      <c r="V42" s="22">
        <v>530.8605558630079</v>
      </c>
      <c r="W42" s="22">
        <v>5685.5225679759751</v>
      </c>
      <c r="X42" s="22">
        <v>52919.544461857004</v>
      </c>
      <c r="Y42" s="22">
        <v>1608.4358547580196</v>
      </c>
      <c r="Z42" s="22">
        <v>6881.0706386319944</v>
      </c>
      <c r="AA42" s="22">
        <v>2882.254665622022</v>
      </c>
      <c r="AB42" s="22">
        <v>1688.495713753975</v>
      </c>
      <c r="AC42" s="22">
        <v>11333.379001146008</v>
      </c>
      <c r="AD42" s="22">
        <v>23245.274260303995</v>
      </c>
      <c r="AE42" s="22">
        <v>8903.0381865610252</v>
      </c>
      <c r="AF42" s="22">
        <v>4698.6886464909767</v>
      </c>
      <c r="AG42" s="22">
        <v>1324.2382964610006</v>
      </c>
      <c r="AH42" s="22">
        <v>1494.878246163018</v>
      </c>
      <c r="AI42" s="22">
        <v>5127.5252007030067</v>
      </c>
      <c r="AJ42" s="22">
        <v>25611.106939440011</v>
      </c>
      <c r="AK42" s="22">
        <v>924.18385359400418</v>
      </c>
      <c r="AL42" s="22">
        <v>4914.3100648209802</v>
      </c>
      <c r="AM42" s="22">
        <v>1886.4006222650059</v>
      </c>
      <c r="AN42" s="22">
        <v>321.07</v>
      </c>
      <c r="AO42" s="22">
        <v>8572.25</v>
      </c>
      <c r="AP42" s="22">
        <v>8822.2579022389837</v>
      </c>
      <c r="AQ42" s="22">
        <v>9719.3695918809972</v>
      </c>
      <c r="AR42" s="22">
        <v>1360.2488219380029</v>
      </c>
      <c r="AS42" s="22">
        <v>496.57272926901351</v>
      </c>
      <c r="AT42" s="22">
        <v>1049.4070075379859</v>
      </c>
      <c r="AU42" s="22">
        <v>8866.1014591919957</v>
      </c>
      <c r="AV42" s="22"/>
      <c r="AW42" s="22"/>
      <c r="AX42" s="22"/>
    </row>
    <row r="43" spans="1:50" x14ac:dyDescent="0.25">
      <c r="A43" s="15" t="s">
        <v>100</v>
      </c>
      <c r="B43" s="16" t="s">
        <v>84</v>
      </c>
      <c r="C43" s="22">
        <v>807.59428350700182</v>
      </c>
      <c r="D43" s="22">
        <v>1102.0381892930163</v>
      </c>
      <c r="E43" s="22">
        <v>7898.638313809497</v>
      </c>
      <c r="F43" s="22">
        <v>4942.036830207493</v>
      </c>
      <c r="G43" s="22">
        <v>811.31110793420521</v>
      </c>
      <c r="H43" s="22">
        <v>659.42405673570465</v>
      </c>
      <c r="I43" s="22">
        <v>1866.0634144255891</v>
      </c>
      <c r="J43" s="22">
        <v>313.59961733980163</v>
      </c>
      <c r="K43" s="22">
        <v>15451.772617098206</v>
      </c>
      <c r="L43" s="22">
        <v>16043.616118694001</v>
      </c>
      <c r="M43" s="22">
        <v>1893.6125382320024</v>
      </c>
      <c r="N43" s="22">
        <v>3640.028798031999</v>
      </c>
      <c r="O43" s="22">
        <v>1021.001443717003</v>
      </c>
      <c r="P43" s="22">
        <v>3431.5923466718959</v>
      </c>
      <c r="Q43" s="22">
        <v>6189.2769078055862</v>
      </c>
      <c r="R43" s="22">
        <v>12131.183866192005</v>
      </c>
      <c r="S43" s="22">
        <v>-12.533578632996068</v>
      </c>
      <c r="T43" s="22">
        <v>3155.1584336959932</v>
      </c>
      <c r="U43" s="22">
        <v>4052.3529866760073</v>
      </c>
      <c r="V43" s="22">
        <v>849.01421542699973</v>
      </c>
      <c r="W43" s="22">
        <v>3232.585164049</v>
      </c>
      <c r="X43" s="22">
        <v>7625.4622856959904</v>
      </c>
      <c r="Y43" s="22">
        <v>551.27952922901022</v>
      </c>
      <c r="Z43" s="22">
        <v>2492.1255191889941</v>
      </c>
      <c r="AA43" s="22">
        <v>3503.1456816999998</v>
      </c>
      <c r="AB43" s="22">
        <v>795.43960147399048</v>
      </c>
      <c r="AC43" s="22">
        <v>4924.6079953220033</v>
      </c>
      <c r="AD43" s="22">
        <v>14669.359186596004</v>
      </c>
      <c r="AE43" s="22">
        <v>1993.5108355419943</v>
      </c>
      <c r="AF43" s="22">
        <v>511.06038444599835</v>
      </c>
      <c r="AG43" s="22">
        <v>576.52542252000421</v>
      </c>
      <c r="AH43" s="22">
        <v>1076.5374818429991</v>
      </c>
      <c r="AI43" s="22">
        <v>3610.3395602200035</v>
      </c>
      <c r="AJ43" s="22">
        <v>9311.305121235011</v>
      </c>
      <c r="AK43" s="22">
        <v>1386.9832686139853</v>
      </c>
      <c r="AL43" s="22">
        <v>3406.453590123012</v>
      </c>
      <c r="AM43" s="22">
        <v>1847.5166689229954</v>
      </c>
      <c r="AN43" s="22">
        <v>526.02</v>
      </c>
      <c r="AO43" s="22">
        <v>8184.7</v>
      </c>
      <c r="AP43" s="22">
        <v>10911.346594213988</v>
      </c>
      <c r="AQ43" s="22">
        <v>3978.0847423550003</v>
      </c>
      <c r="AR43" s="22">
        <v>1163.545337004005</v>
      </c>
      <c r="AS43" s="22">
        <v>609.3826725819963</v>
      </c>
      <c r="AT43" s="22">
        <v>1031.3174734729982</v>
      </c>
      <c r="AU43" s="22">
        <v>5043.5154137450008</v>
      </c>
      <c r="AV43" s="22"/>
      <c r="AW43" s="22"/>
      <c r="AX43" s="22"/>
    </row>
    <row r="44" spans="1:50" x14ac:dyDescent="0.25">
      <c r="A44" s="15" t="s">
        <v>100</v>
      </c>
      <c r="B44" s="16" t="s">
        <v>88</v>
      </c>
      <c r="C44" s="22">
        <v>1214.5550610659993</v>
      </c>
      <c r="D44" s="22">
        <v>797.41656082999543</v>
      </c>
      <c r="E44" s="22">
        <v>9316.5931831350172</v>
      </c>
      <c r="F44" s="22">
        <v>1351.7171992819931</v>
      </c>
      <c r="G44" s="22">
        <v>3134.4666691199818</v>
      </c>
      <c r="H44" s="22">
        <v>5798.7705865650205</v>
      </c>
      <c r="I44" s="22">
        <v>2880.821680160996</v>
      </c>
      <c r="J44" s="22">
        <v>285.0540996179916</v>
      </c>
      <c r="K44" s="22">
        <v>3879.2602845680085</v>
      </c>
      <c r="L44" s="22">
        <v>13040.919076919003</v>
      </c>
      <c r="M44" s="22">
        <v>1619.3596631499822</v>
      </c>
      <c r="N44" s="22">
        <v>3497.1380560889957</v>
      </c>
      <c r="O44" s="22">
        <v>755.34354564500973</v>
      </c>
      <c r="P44" s="22">
        <v>486.77965328199207</v>
      </c>
      <c r="Q44" s="22">
        <v>8047.6256112740084</v>
      </c>
      <c r="R44" s="22">
        <v>10153.828031801007</v>
      </c>
      <c r="S44" s="22">
        <v>2363.5026849619753</v>
      </c>
      <c r="T44" s="22">
        <v>951.43874350300757</v>
      </c>
      <c r="U44" s="22">
        <v>4178.949927862006</v>
      </c>
      <c r="V44" s="22">
        <v>769.22050377601408</v>
      </c>
      <c r="W44" s="22">
        <v>5040.3937499639869</v>
      </c>
      <c r="X44" s="22">
        <v>19601.309037375991</v>
      </c>
      <c r="Y44" s="22">
        <v>1037.765809546021</v>
      </c>
      <c r="Z44" s="22">
        <v>3614.5861860529985</v>
      </c>
      <c r="AA44" s="22">
        <v>951.37049110399676</v>
      </c>
      <c r="AB44" s="22">
        <v>200.97620738299156</v>
      </c>
      <c r="AC44" s="22">
        <v>2335.9931844189996</v>
      </c>
      <c r="AD44" s="22">
        <v>13178.516057555011</v>
      </c>
      <c r="AE44" s="22">
        <v>1527.9702415239881</v>
      </c>
      <c r="AF44" s="22">
        <v>191.40676283600624</v>
      </c>
      <c r="AG44" s="22">
        <v>324.78319612500491</v>
      </c>
      <c r="AH44" s="22">
        <v>224.8794846329838</v>
      </c>
      <c r="AI44" s="22">
        <v>3770.3220666450216</v>
      </c>
      <c r="AJ44" s="22">
        <v>21527.678023418994</v>
      </c>
      <c r="AK44" s="22">
        <v>336.45267149698338</v>
      </c>
      <c r="AL44" s="22">
        <v>3301.2875500760274</v>
      </c>
      <c r="AM44" s="22">
        <v>610.9462597379752</v>
      </c>
      <c r="AN44" s="22">
        <v>1505.96</v>
      </c>
      <c r="AO44" s="22">
        <v>5437.23</v>
      </c>
      <c r="AP44" s="22">
        <v>3316.2671628840035</v>
      </c>
      <c r="AQ44" s="22">
        <v>3098.8755989280035</v>
      </c>
      <c r="AR44" s="22">
        <v>551.97410583199235</v>
      </c>
      <c r="AS44" s="22">
        <v>572.09566714901302</v>
      </c>
      <c r="AT44" s="22">
        <v>243.41647400399961</v>
      </c>
      <c r="AU44" s="22">
        <v>4465.8092248609901</v>
      </c>
      <c r="AV44" s="22"/>
      <c r="AW44" s="22"/>
      <c r="AX44" s="22"/>
    </row>
    <row r="45" spans="1:50" x14ac:dyDescent="0.25">
      <c r="A45" s="15" t="s">
        <v>101</v>
      </c>
      <c r="B45" s="16" t="s">
        <v>28</v>
      </c>
      <c r="C45" s="22">
        <v>787.03798921601265</v>
      </c>
      <c r="D45" s="22">
        <v>5593.6537294220179</v>
      </c>
      <c r="E45" s="22">
        <v>6172.5962355899974</v>
      </c>
      <c r="F45" s="22">
        <v>1257.2374631639977</v>
      </c>
      <c r="G45" s="22">
        <v>-533.04742826399161</v>
      </c>
      <c r="H45" s="22">
        <v>392.84583394697984</v>
      </c>
      <c r="I45" s="22">
        <v>205.82062327899621</v>
      </c>
      <c r="J45" s="22">
        <v>522.5964111550129</v>
      </c>
      <c r="K45" s="22">
        <v>5736.3964757540089</v>
      </c>
      <c r="L45" s="22">
        <v>25793.319574447989</v>
      </c>
      <c r="M45" s="22">
        <v>2995.0895794969983</v>
      </c>
      <c r="N45" s="22">
        <v>5046.8079962749907</v>
      </c>
      <c r="O45" s="22">
        <v>1158.2371850410127</v>
      </c>
      <c r="P45" s="22">
        <v>945.85690215301292</v>
      </c>
      <c r="Q45" s="22">
        <v>8398.3692345969903</v>
      </c>
      <c r="R45" s="22">
        <v>3446.9697560979985</v>
      </c>
      <c r="S45" s="22">
        <v>4526.6683734570106</v>
      </c>
      <c r="T45" s="22">
        <v>787.53762477598502</v>
      </c>
      <c r="U45" s="22">
        <v>871.82994462901843</v>
      </c>
      <c r="V45" s="22">
        <v>1351.5081611379865</v>
      </c>
      <c r="W45" s="22">
        <v>5073.324322408007</v>
      </c>
      <c r="X45" s="22">
        <v>33324.21052778099</v>
      </c>
      <c r="Y45" s="22">
        <v>566.61237631301628</v>
      </c>
      <c r="Z45" s="22">
        <v>5391.2785755450022</v>
      </c>
      <c r="AA45" s="22">
        <v>1052.0642162209842</v>
      </c>
      <c r="AB45" s="22">
        <v>665.79331751100835</v>
      </c>
      <c r="AC45" s="22">
        <v>1842.4656479989935</v>
      </c>
      <c r="AD45" s="22">
        <v>5390.1964583939989</v>
      </c>
      <c r="AE45" s="22">
        <v>2835.8297642090183</v>
      </c>
      <c r="AF45" s="22">
        <v>429.33105162598076</v>
      </c>
      <c r="AG45" s="22">
        <v>479.87003693400766</v>
      </c>
      <c r="AH45" s="22">
        <v>560.54998948599678</v>
      </c>
      <c r="AI45" s="22">
        <v>5198.4965365520038</v>
      </c>
      <c r="AJ45" s="22">
        <v>40813.132752391015</v>
      </c>
      <c r="AK45" s="22">
        <v>511.2776657329814</v>
      </c>
      <c r="AL45" s="22">
        <v>5476.0989091930096</v>
      </c>
      <c r="AM45" s="22">
        <v>604.05609867800376</v>
      </c>
      <c r="AN45" s="22">
        <v>795.06</v>
      </c>
      <c r="AO45" s="22">
        <v>9489.58</v>
      </c>
      <c r="AP45" s="22">
        <v>2432.1390294390148</v>
      </c>
      <c r="AQ45" s="22">
        <v>1594.147026962979</v>
      </c>
      <c r="AR45" s="22">
        <v>673.79829471101402</v>
      </c>
      <c r="AS45" s="22">
        <v>916.47390079099569</v>
      </c>
      <c r="AT45" s="22">
        <v>730.00831429599202</v>
      </c>
      <c r="AU45" s="22">
        <v>7119.8445215430111</v>
      </c>
      <c r="AV45" s="22"/>
      <c r="AW45" s="22"/>
      <c r="AX45" s="22"/>
    </row>
    <row r="46" spans="1:50" x14ac:dyDescent="0.25">
      <c r="A46" s="15" t="s">
        <v>101</v>
      </c>
      <c r="B46" s="16" t="s">
        <v>57</v>
      </c>
      <c r="C46" s="22">
        <v>2800.1250201580115</v>
      </c>
      <c r="D46" s="22">
        <v>4593.7131878519431</v>
      </c>
      <c r="E46" s="22">
        <v>28334.557385408028</v>
      </c>
      <c r="F46" s="22">
        <v>17987.269283738977</v>
      </c>
      <c r="G46" s="22">
        <v>6866.1262106689974</v>
      </c>
      <c r="H46" s="22">
        <v>2161.6680521450471</v>
      </c>
      <c r="I46" s="22">
        <v>1730.554636811954</v>
      </c>
      <c r="J46" s="22">
        <v>1892.64445376402</v>
      </c>
      <c r="K46" s="22">
        <v>18371.452508320974</v>
      </c>
      <c r="L46" s="22">
        <v>63371.171834517969</v>
      </c>
      <c r="M46" s="22">
        <v>5194.3400008520111</v>
      </c>
      <c r="N46" s="22">
        <v>14081.946189171053</v>
      </c>
      <c r="O46" s="22">
        <v>1300.4734628780279</v>
      </c>
      <c r="P46" s="22">
        <v>881.55414813896641</v>
      </c>
      <c r="Q46" s="22">
        <v>25881.983506534016</v>
      </c>
      <c r="R46" s="22">
        <v>28784.413727477018</v>
      </c>
      <c r="S46" s="22">
        <v>14484.476668733987</v>
      </c>
      <c r="T46" s="22">
        <v>2017.5179339799797</v>
      </c>
      <c r="U46" s="22">
        <v>1835.2985324949841</v>
      </c>
      <c r="V46" s="22">
        <v>1704.3951003350085</v>
      </c>
      <c r="W46" s="22">
        <v>22437.008451290021</v>
      </c>
      <c r="X46" s="22">
        <v>87288.801165295939</v>
      </c>
      <c r="Y46" s="22">
        <v>2025.9441822400549</v>
      </c>
      <c r="Z46" s="22">
        <v>15782.078913985984</v>
      </c>
      <c r="AA46" s="22">
        <v>2298.1018872259883</v>
      </c>
      <c r="AB46" s="22">
        <v>1525.6335193820414</v>
      </c>
      <c r="AC46" s="22">
        <v>18960.404275677982</v>
      </c>
      <c r="AD46" s="22">
        <v>16588.462223299022</v>
      </c>
      <c r="AE46" s="22">
        <v>23461.087672868976</v>
      </c>
      <c r="AF46" s="22">
        <v>2466.3754061799846</v>
      </c>
      <c r="AG46" s="22">
        <v>1292.4025257810135</v>
      </c>
      <c r="AH46" s="22">
        <v>1610.8474134919816</v>
      </c>
      <c r="AI46" s="22">
        <v>22461.79403025005</v>
      </c>
      <c r="AJ46" s="22">
        <v>74139.579950965999</v>
      </c>
      <c r="AK46" s="22">
        <v>2262.4947687709937</v>
      </c>
      <c r="AL46" s="22">
        <v>20453.555207274971</v>
      </c>
      <c r="AM46" s="22">
        <v>1993.0959478809964</v>
      </c>
      <c r="AN46" s="22">
        <v>1104.24</v>
      </c>
      <c r="AO46" s="22">
        <v>30599.1</v>
      </c>
      <c r="AP46" s="22">
        <v>6317.0040395649849</v>
      </c>
      <c r="AQ46" s="22">
        <v>29559.574415143987</v>
      </c>
      <c r="AR46" s="22">
        <v>19084.202659188013</v>
      </c>
      <c r="AS46" s="22">
        <v>4485.8017455440131</v>
      </c>
      <c r="AT46" s="22">
        <v>2698.2719189010095</v>
      </c>
      <c r="AU46" s="22">
        <v>30765.798280478921</v>
      </c>
      <c r="AV46" s="22"/>
      <c r="AW46" s="22"/>
      <c r="AX46" s="22"/>
    </row>
    <row r="47" spans="1:50" x14ac:dyDescent="0.25">
      <c r="A47" s="15" t="s">
        <v>101</v>
      </c>
      <c r="B47" s="16" t="s">
        <v>66</v>
      </c>
      <c r="C47" s="22">
        <v>314.92425556201488</v>
      </c>
      <c r="D47" s="22">
        <v>3597.2214783320087</v>
      </c>
      <c r="E47" s="22">
        <v>13916.87143873499</v>
      </c>
      <c r="F47" s="22">
        <v>12008.037602360011</v>
      </c>
      <c r="G47" s="22">
        <v>376.34785180198378</v>
      </c>
      <c r="H47" s="22">
        <v>596.41156222499558</v>
      </c>
      <c r="I47" s="22">
        <v>764.63485513601336</v>
      </c>
      <c r="J47" s="22">
        <v>519.63763185299467</v>
      </c>
      <c r="K47" s="22">
        <v>6766.3968802519958</v>
      </c>
      <c r="L47" s="22">
        <v>37157.990934939007</v>
      </c>
      <c r="M47" s="22">
        <v>14666.418717252993</v>
      </c>
      <c r="N47" s="22">
        <v>4803.8257469470263</v>
      </c>
      <c r="O47" s="22">
        <v>4168.4047989919782</v>
      </c>
      <c r="P47" s="22">
        <v>1216.295034743991</v>
      </c>
      <c r="Q47" s="22">
        <v>6548.3150191530003</v>
      </c>
      <c r="R47" s="22">
        <v>16252.24940387698</v>
      </c>
      <c r="S47" s="22">
        <v>3505.4844602050143</v>
      </c>
      <c r="T47" s="22">
        <v>677.10901308999746</v>
      </c>
      <c r="U47" s="22">
        <v>2166.8727575269877</v>
      </c>
      <c r="V47" s="22">
        <v>497.48937347001629</v>
      </c>
      <c r="W47" s="22">
        <v>6161.7472730389854</v>
      </c>
      <c r="X47" s="22">
        <v>31517.773861393012</v>
      </c>
      <c r="Y47" s="22">
        <v>2101.0240243760054</v>
      </c>
      <c r="Z47" s="22">
        <v>5739.9889781309757</v>
      </c>
      <c r="AA47" s="22">
        <v>1900.4162286390201</v>
      </c>
      <c r="AB47" s="22">
        <v>976.95356670898036</v>
      </c>
      <c r="AC47" s="22">
        <v>3480.4679416030122</v>
      </c>
      <c r="AD47" s="22">
        <v>7114.3370259719959</v>
      </c>
      <c r="AE47" s="22">
        <v>13611.787989903009</v>
      </c>
      <c r="AF47" s="22">
        <v>933.70169204298873</v>
      </c>
      <c r="AG47" s="22">
        <v>243.7848309839901</v>
      </c>
      <c r="AH47" s="22">
        <v>219.5740064860147</v>
      </c>
      <c r="AI47" s="22">
        <v>8165.6886815599864</v>
      </c>
      <c r="AJ47" s="22">
        <v>38592.731025212008</v>
      </c>
      <c r="AK47" s="22">
        <v>2411.3061330569908</v>
      </c>
      <c r="AL47" s="22">
        <v>7269.6915401510196</v>
      </c>
      <c r="AM47" s="22">
        <v>568.39499247196363</v>
      </c>
      <c r="AN47" s="22">
        <v>1874.88</v>
      </c>
      <c r="AO47" s="22">
        <v>5867.02</v>
      </c>
      <c r="AP47" s="22">
        <v>3592.0152747250104</v>
      </c>
      <c r="AQ47" s="22">
        <v>11386.358280377986</v>
      </c>
      <c r="AR47" s="22">
        <v>811.59224355302285</v>
      </c>
      <c r="AS47" s="22">
        <v>2067.7335952299763</v>
      </c>
      <c r="AT47" s="22">
        <v>774.01130022801226</v>
      </c>
      <c r="AU47" s="22">
        <v>6256.2246552960132</v>
      </c>
      <c r="AV47" s="22"/>
      <c r="AW47" s="22"/>
      <c r="AX47" s="22"/>
    </row>
    <row r="48" spans="1:50" x14ac:dyDescent="0.25">
      <c r="A48" s="15" t="s">
        <v>102</v>
      </c>
      <c r="B48" s="16" t="s">
        <v>21</v>
      </c>
      <c r="C48" s="22">
        <v>526.27129292601603</v>
      </c>
      <c r="D48" s="22">
        <v>2440.8452815069904</v>
      </c>
      <c r="E48" s="22">
        <v>19454.373869615985</v>
      </c>
      <c r="F48" s="22">
        <v>-982.66453242798161</v>
      </c>
      <c r="G48" s="22">
        <v>2889.6912298620009</v>
      </c>
      <c r="H48" s="22">
        <v>922.17800117799197</v>
      </c>
      <c r="I48" s="22">
        <v>360.60710433000349</v>
      </c>
      <c r="J48" s="22">
        <v>1250.1894284549926</v>
      </c>
      <c r="K48" s="22">
        <v>14502.667759709002</v>
      </c>
      <c r="L48" s="22">
        <v>24619.375003208988</v>
      </c>
      <c r="M48" s="22">
        <v>163.0936832690204</v>
      </c>
      <c r="N48" s="22">
        <v>4006.8543429650017</v>
      </c>
      <c r="O48" s="22">
        <v>150.02110151498346</v>
      </c>
      <c r="P48" s="22">
        <v>3281.3000862170011</v>
      </c>
      <c r="Q48" s="22">
        <v>18573.603793363</v>
      </c>
      <c r="R48" s="22">
        <v>16078.321816070005</v>
      </c>
      <c r="S48" s="22">
        <v>3770.6815814400034</v>
      </c>
      <c r="T48" s="22">
        <v>-1001.2400638210238</v>
      </c>
      <c r="U48" s="22">
        <v>560.80424703500466</v>
      </c>
      <c r="V48" s="22">
        <v>1126.1281491210102</v>
      </c>
      <c r="W48" s="22">
        <v>5070.2175004679884</v>
      </c>
      <c r="X48" s="22">
        <v>29339.373568545008</v>
      </c>
      <c r="Y48" s="22">
        <v>301.11304809499416</v>
      </c>
      <c r="Z48" s="22">
        <v>4093.5862769240048</v>
      </c>
      <c r="AA48" s="22">
        <v>918.99350154300919</v>
      </c>
      <c r="AB48" s="22">
        <v>1577.7700852240087</v>
      </c>
      <c r="AC48" s="22">
        <v>6047.9590521469945</v>
      </c>
      <c r="AD48" s="22">
        <v>15699.021531170001</v>
      </c>
      <c r="AE48" s="22">
        <v>11537.887750677997</v>
      </c>
      <c r="AF48" s="22">
        <v>1072.9908282599936</v>
      </c>
      <c r="AG48" s="22">
        <v>430.93864427201333</v>
      </c>
      <c r="AH48" s="22">
        <v>1387.4034893749922</v>
      </c>
      <c r="AI48" s="22">
        <v>5140.0642819979985</v>
      </c>
      <c r="AJ48" s="22">
        <v>35009.146709666005</v>
      </c>
      <c r="AK48" s="22">
        <v>2177.2362193799927</v>
      </c>
      <c r="AL48" s="22">
        <v>4444.2432577419968</v>
      </c>
      <c r="AM48" s="22">
        <v>1608.2789715520048</v>
      </c>
      <c r="AN48" s="22">
        <v>1238.0999999999999</v>
      </c>
      <c r="AO48" s="22">
        <v>18574.82</v>
      </c>
      <c r="AP48" s="22">
        <v>2513.5236618100025</v>
      </c>
      <c r="AQ48" s="22">
        <v>4488.536928986985</v>
      </c>
      <c r="AR48" s="22">
        <v>501.42957320102141</v>
      </c>
      <c r="AS48" s="22">
        <v>941.65577126797871</v>
      </c>
      <c r="AT48" s="22">
        <v>1648.568542693014</v>
      </c>
      <c r="AU48" s="22">
        <v>9158.7765003429959</v>
      </c>
      <c r="AV48" s="22"/>
      <c r="AW48" s="22"/>
      <c r="AX48" s="22"/>
    </row>
    <row r="49" spans="1:50" x14ac:dyDescent="0.25">
      <c r="A49" s="15" t="s">
        <v>102</v>
      </c>
      <c r="B49" s="16" t="s">
        <v>32</v>
      </c>
      <c r="C49" s="22">
        <v>25.780947449202358</v>
      </c>
      <c r="D49" s="22">
        <v>81.506740054501279</v>
      </c>
      <c r="E49" s="22">
        <v>2429.7018684890973</v>
      </c>
      <c r="F49" s="22">
        <v>1453.8908511425034</v>
      </c>
      <c r="G49" s="22">
        <v>703.21907851879951</v>
      </c>
      <c r="H49" s="22">
        <v>9.3802640028006863</v>
      </c>
      <c r="I49" s="22">
        <v>6.0876657203989453</v>
      </c>
      <c r="J49" s="22">
        <v>6.1084404957000515</v>
      </c>
      <c r="K49" s="22">
        <v>1194.4420609521985</v>
      </c>
      <c r="L49" s="22">
        <v>2386.7228084005983</v>
      </c>
      <c r="M49" s="22">
        <v>14.611000476405025</v>
      </c>
      <c r="N49" s="22">
        <v>724.39961404959467</v>
      </c>
      <c r="O49" s="22">
        <v>11.168177185099921</v>
      </c>
      <c r="P49" s="22">
        <v>440.6911018218052</v>
      </c>
      <c r="Q49" s="22">
        <v>1090.8676274181016</v>
      </c>
      <c r="R49" s="22">
        <v>2656.0443958397991</v>
      </c>
      <c r="S49" s="22">
        <v>360.72608661310005</v>
      </c>
      <c r="T49" s="22">
        <v>12.69259059380056</v>
      </c>
      <c r="U49" s="22">
        <v>338.11530102650067</v>
      </c>
      <c r="V49" s="22">
        <v>4.3321044619988243</v>
      </c>
      <c r="W49" s="22">
        <v>1027.2971164047012</v>
      </c>
      <c r="X49" s="22">
        <v>4032.7857406845978</v>
      </c>
      <c r="Y49" s="22">
        <v>14.145740381703945</v>
      </c>
      <c r="Z49" s="22">
        <v>246.97857592289802</v>
      </c>
      <c r="AA49" s="22">
        <v>800.86052756229765</v>
      </c>
      <c r="AB49" s="22">
        <v>3.9316262274987821</v>
      </c>
      <c r="AC49" s="22">
        <v>860.23811935470076</v>
      </c>
      <c r="AD49" s="22">
        <v>389.5020300196993</v>
      </c>
      <c r="AE49" s="22">
        <v>636.53542543809817</v>
      </c>
      <c r="AF49" s="22">
        <v>6.3648126751031668</v>
      </c>
      <c r="AG49" s="22">
        <v>9.7443635583986179</v>
      </c>
      <c r="AH49" s="22">
        <v>798.40009906260093</v>
      </c>
      <c r="AI49" s="22">
        <v>5232.2108266418982</v>
      </c>
      <c r="AJ49" s="22">
        <v>5629.9293005886975</v>
      </c>
      <c r="AK49" s="22">
        <v>1238.7181241443031</v>
      </c>
      <c r="AL49" s="22">
        <v>1240.1621212446989</v>
      </c>
      <c r="AM49" s="22">
        <v>14.239264001902484</v>
      </c>
      <c r="AN49" s="22">
        <v>493.7</v>
      </c>
      <c r="AO49" s="22">
        <v>1594.88</v>
      </c>
      <c r="AP49" s="22">
        <v>1218.1440232227978</v>
      </c>
      <c r="AQ49" s="22">
        <v>631.4933408759025</v>
      </c>
      <c r="AR49" s="22">
        <v>9.5286385194995091</v>
      </c>
      <c r="AS49" s="22">
        <v>5.6680417264979042</v>
      </c>
      <c r="AT49" s="22">
        <v>29.753909899900464</v>
      </c>
      <c r="AU49" s="22">
        <v>1770.1591553813014</v>
      </c>
      <c r="AV49" s="22"/>
      <c r="AW49" s="22"/>
      <c r="AX49" s="22"/>
    </row>
    <row r="50" spans="1:50" x14ac:dyDescent="0.25">
      <c r="A50" s="15" t="s">
        <v>102</v>
      </c>
      <c r="B50" s="16" t="s">
        <v>42</v>
      </c>
      <c r="C50" s="22">
        <v>517.24853232799796</v>
      </c>
      <c r="D50" s="22">
        <v>1810.2539033690118</v>
      </c>
      <c r="E50" s="22">
        <v>19766.530709048995</v>
      </c>
      <c r="F50" s="22">
        <v>12446.198193740012</v>
      </c>
      <c r="G50" s="22">
        <v>14850.229402711993</v>
      </c>
      <c r="H50" s="22">
        <v>2042.7788127600215</v>
      </c>
      <c r="I50" s="22">
        <v>9198.0111689199694</v>
      </c>
      <c r="J50" s="22">
        <v>2457.0908178190002</v>
      </c>
      <c r="K50" s="22">
        <v>7925.2601443860331</v>
      </c>
      <c r="L50" s="22">
        <v>49088.494405891979</v>
      </c>
      <c r="M50" s="22">
        <v>4371.8471304479754</v>
      </c>
      <c r="N50" s="22">
        <v>6746.6880872720503</v>
      </c>
      <c r="O50" s="22">
        <v>6210.609261990001</v>
      </c>
      <c r="P50" s="22">
        <v>3485.7081742789887</v>
      </c>
      <c r="Q50" s="22">
        <v>10641.646457691008</v>
      </c>
      <c r="R50" s="22">
        <v>13714.161867919989</v>
      </c>
      <c r="S50" s="22">
        <v>18693.482385513023</v>
      </c>
      <c r="T50" s="22">
        <v>594.25327897397801</v>
      </c>
      <c r="U50" s="22">
        <v>1432.316776496009</v>
      </c>
      <c r="V50" s="22">
        <v>5406.5314121969859</v>
      </c>
      <c r="W50" s="22">
        <v>9856.6013424900011</v>
      </c>
      <c r="X50" s="22">
        <v>53413.026606498985</v>
      </c>
      <c r="Y50" s="22">
        <v>1994.2789959570509</v>
      </c>
      <c r="Z50" s="22">
        <v>10732.100826657959</v>
      </c>
      <c r="AA50" s="22">
        <v>428.29752195003675</v>
      </c>
      <c r="AB50" s="22">
        <v>389.93635952597833</v>
      </c>
      <c r="AC50" s="22">
        <v>16224.386898977013</v>
      </c>
      <c r="AD50" s="22">
        <v>9885.9877675549942</v>
      </c>
      <c r="AE50" s="22">
        <v>12286.285121539026</v>
      </c>
      <c r="AF50" s="22">
        <v>424.55077586194966</v>
      </c>
      <c r="AG50" s="22">
        <v>290.39864833600586</v>
      </c>
      <c r="AH50" s="22">
        <v>999.04499732400291</v>
      </c>
      <c r="AI50" s="22">
        <v>6806.9174528740114</v>
      </c>
      <c r="AJ50" s="22">
        <v>47469.744072086993</v>
      </c>
      <c r="AK50" s="22">
        <v>8475.6085189729929</v>
      </c>
      <c r="AL50" s="22">
        <v>7973.9249557210132</v>
      </c>
      <c r="AM50" s="22">
        <v>-3081.4144769239938</v>
      </c>
      <c r="AN50" s="22">
        <v>4596.57</v>
      </c>
      <c r="AO50" s="22">
        <v>13826.07</v>
      </c>
      <c r="AP50" s="22">
        <v>20371.380634281028</v>
      </c>
      <c r="AQ50" s="22">
        <v>6101.3513212529942</v>
      </c>
      <c r="AR50" s="22">
        <v>8430.094195203972</v>
      </c>
      <c r="AS50" s="22">
        <v>1171.732856934017</v>
      </c>
      <c r="AT50" s="22">
        <v>561.7235592189827</v>
      </c>
      <c r="AU50" s="22">
        <v>7287.1108716920135</v>
      </c>
      <c r="AV50" s="22"/>
      <c r="AW50" s="22"/>
      <c r="AX50" s="22"/>
    </row>
    <row r="51" spans="1:50" x14ac:dyDescent="0.25">
      <c r="A51" s="15" t="s">
        <v>102</v>
      </c>
      <c r="B51" s="16" t="s">
        <v>54</v>
      </c>
      <c r="C51" s="22">
        <v>1271.1420035409974</v>
      </c>
      <c r="D51" s="22">
        <v>1127.669122287014</v>
      </c>
      <c r="E51" s="22">
        <v>10699.148506649013</v>
      </c>
      <c r="F51" s="22">
        <v>11844.675060842012</v>
      </c>
      <c r="G51" s="22">
        <v>7628.637525159982</v>
      </c>
      <c r="H51" s="22">
        <v>1092.9321683500311</v>
      </c>
      <c r="I51" s="22">
        <v>1094.3767495320062</v>
      </c>
      <c r="J51" s="22">
        <v>4694.7850373339606</v>
      </c>
      <c r="K51" s="22">
        <v>11887.771716374031</v>
      </c>
      <c r="L51" s="22">
        <v>175633.88364453794</v>
      </c>
      <c r="M51" s="22">
        <v>2419.3589525150601</v>
      </c>
      <c r="N51" s="22">
        <v>14113.619572330965</v>
      </c>
      <c r="O51" s="22">
        <v>984.01489293796476</v>
      </c>
      <c r="P51" s="22">
        <v>7502.1380210360512</v>
      </c>
      <c r="Q51" s="22">
        <v>18386.754695636977</v>
      </c>
      <c r="R51" s="22">
        <v>6206.7405868970091</v>
      </c>
      <c r="S51" s="22">
        <v>4593.4124182550004</v>
      </c>
      <c r="T51" s="22">
        <v>2841.2520716779982</v>
      </c>
      <c r="U51" s="22">
        <v>-67.74855696700979</v>
      </c>
      <c r="V51" s="22">
        <v>830.69944556202972</v>
      </c>
      <c r="W51" s="22">
        <v>14520.332534102956</v>
      </c>
      <c r="X51" s="22">
        <v>45710.751887445047</v>
      </c>
      <c r="Y51" s="22">
        <v>2170.50494857796</v>
      </c>
      <c r="Z51" s="22">
        <v>14836.349575402041</v>
      </c>
      <c r="AA51" s="22">
        <v>2203.0839648859692</v>
      </c>
      <c r="AB51" s="22">
        <v>1957.3001717188745</v>
      </c>
      <c r="AC51" s="22">
        <v>5321.075019565993</v>
      </c>
      <c r="AD51" s="22">
        <v>6707.5641154170153</v>
      </c>
      <c r="AE51" s="22">
        <v>12437.481052191986</v>
      </c>
      <c r="AF51" s="22">
        <v>1396.9084103490459</v>
      </c>
      <c r="AG51" s="22">
        <v>1633.2905991069856</v>
      </c>
      <c r="AH51" s="22">
        <v>1646.1011471709935</v>
      </c>
      <c r="AI51" s="22">
        <v>14143.526023911021</v>
      </c>
      <c r="AJ51" s="22">
        <v>40082.105057056993</v>
      </c>
      <c r="AK51" s="22">
        <v>1682.9579152159858</v>
      </c>
      <c r="AL51" s="22">
        <v>14598.778330049012</v>
      </c>
      <c r="AM51" s="22">
        <v>3266.7051880849758</v>
      </c>
      <c r="AN51" s="22">
        <v>2572.0500000000002</v>
      </c>
      <c r="AO51" s="22">
        <v>7305.01</v>
      </c>
      <c r="AP51" s="22">
        <v>15935.552847073966</v>
      </c>
      <c r="AQ51" s="22">
        <v>4931.8920726390206</v>
      </c>
      <c r="AR51" s="22">
        <v>4323.2240450889803</v>
      </c>
      <c r="AS51" s="22">
        <v>1316.7685023220256</v>
      </c>
      <c r="AT51" s="22">
        <v>2652.7747278229799</v>
      </c>
      <c r="AU51" s="22">
        <v>15139.222170956025</v>
      </c>
      <c r="AV51" s="22"/>
      <c r="AW51" s="22"/>
      <c r="AX51" s="22"/>
    </row>
    <row r="52" spans="1:50" x14ac:dyDescent="0.25">
      <c r="A52" s="15" t="s">
        <v>102</v>
      </c>
      <c r="B52" s="16" t="s">
        <v>58</v>
      </c>
      <c r="C52" s="22">
        <v>8836.2686933400109</v>
      </c>
      <c r="D52" s="22">
        <v>15133.114130179863</v>
      </c>
      <c r="E52" s="22">
        <v>144082.30421192991</v>
      </c>
      <c r="F52" s="22">
        <v>59542.746071100235</v>
      </c>
      <c r="G52" s="22">
        <v>79303.837618499994</v>
      </c>
      <c r="H52" s="22">
        <v>19700.887199029792</v>
      </c>
      <c r="I52" s="22">
        <v>9408.6106607601978</v>
      </c>
      <c r="J52" s="22">
        <v>12699.402266710065</v>
      </c>
      <c r="K52" s="22">
        <v>116485.45080182003</v>
      </c>
      <c r="L52" s="22">
        <v>470572.89185408968</v>
      </c>
      <c r="M52" s="22">
        <v>57447.278232240118</v>
      </c>
      <c r="N52" s="22">
        <v>65825.945638390258</v>
      </c>
      <c r="O52" s="22">
        <v>11171.777880359907</v>
      </c>
      <c r="P52" s="22">
        <v>14533.30276782997</v>
      </c>
      <c r="Q52" s="22">
        <v>124635.85010740999</v>
      </c>
      <c r="R52" s="22">
        <v>107176.19091951987</v>
      </c>
      <c r="S52" s="22">
        <v>94502.2196786399</v>
      </c>
      <c r="T52" s="22">
        <v>69076.98600124009</v>
      </c>
      <c r="U52" s="22">
        <v>17187.331459210254</v>
      </c>
      <c r="V52" s="22">
        <v>17300.583334949799</v>
      </c>
      <c r="W52" s="22">
        <v>83162.726693090051</v>
      </c>
      <c r="X52" s="22">
        <v>524366.96458738996</v>
      </c>
      <c r="Y52" s="22">
        <v>21525.749060410075</v>
      </c>
      <c r="Z52" s="22">
        <v>80267.388078039978</v>
      </c>
      <c r="AA52" s="22">
        <v>18516.342519479804</v>
      </c>
      <c r="AB52" s="22">
        <v>13771.143819919787</v>
      </c>
      <c r="AC52" s="22">
        <v>92627.717916639987</v>
      </c>
      <c r="AD52" s="22">
        <v>154884.83566005016</v>
      </c>
      <c r="AE52" s="22">
        <v>61228.90859310003</v>
      </c>
      <c r="AF52" s="22">
        <v>18168.687312729657</v>
      </c>
      <c r="AG52" s="22">
        <v>23024.219408479985</v>
      </c>
      <c r="AH52" s="22">
        <v>14840.949287720025</v>
      </c>
      <c r="AI52" s="22">
        <v>71477.700388700236</v>
      </c>
      <c r="AJ52" s="22">
        <v>575568.8015515497</v>
      </c>
      <c r="AK52" s="22">
        <v>23211.860562380403</v>
      </c>
      <c r="AL52" s="22">
        <v>85218.194557880051</v>
      </c>
      <c r="AM52" s="22">
        <v>25136.248347139917</v>
      </c>
      <c r="AN52" s="22">
        <v>22169.25</v>
      </c>
      <c r="AO52" s="22">
        <v>106394.1</v>
      </c>
      <c r="AP52" s="22">
        <v>83132.937017589808</v>
      </c>
      <c r="AQ52" s="22">
        <v>209923.23769361014</v>
      </c>
      <c r="AR52" s="22">
        <v>25946.94886298012</v>
      </c>
      <c r="AS52" s="22">
        <v>19619.447442299686</v>
      </c>
      <c r="AT52" s="22">
        <v>19724.141213240102</v>
      </c>
      <c r="AU52" s="22">
        <v>97834.423510279972</v>
      </c>
      <c r="AV52" s="22"/>
      <c r="AW52" s="22"/>
      <c r="AX52" s="22"/>
    </row>
    <row r="53" spans="1:50" x14ac:dyDescent="0.25">
      <c r="A53" s="15" t="s">
        <v>102</v>
      </c>
      <c r="B53" s="16" t="s">
        <v>67</v>
      </c>
      <c r="C53" s="22">
        <v>973.75403294101125</v>
      </c>
      <c r="D53" s="22">
        <v>1220.0229276259925</v>
      </c>
      <c r="E53" s="22">
        <v>11289.88031492701</v>
      </c>
      <c r="F53" s="22">
        <v>19163.240331557987</v>
      </c>
      <c r="G53" s="22">
        <v>1658.9217803130159</v>
      </c>
      <c r="H53" s="22">
        <v>153.43740074298694</v>
      </c>
      <c r="I53" s="22">
        <v>138.67268456000602</v>
      </c>
      <c r="J53" s="22">
        <v>129.74788567100768</v>
      </c>
      <c r="K53" s="22">
        <v>6619.131141232996</v>
      </c>
      <c r="L53" s="22">
        <v>17861.995485555992</v>
      </c>
      <c r="M53" s="22">
        <v>1572.4687040470017</v>
      </c>
      <c r="N53" s="22">
        <v>1944.5135476890136</v>
      </c>
      <c r="O53" s="22">
        <v>608.7094913389883</v>
      </c>
      <c r="P53" s="22">
        <v>279.89133646198025</v>
      </c>
      <c r="Q53" s="22">
        <v>6032.4912649570033</v>
      </c>
      <c r="R53" s="22">
        <v>26698.646118020988</v>
      </c>
      <c r="S53" s="22">
        <v>14875.646231492021</v>
      </c>
      <c r="T53" s="22">
        <v>764.52923960998305</v>
      </c>
      <c r="U53" s="22">
        <v>787.13798104500165</v>
      </c>
      <c r="V53" s="22">
        <v>79.122543558012694</v>
      </c>
      <c r="W53" s="22">
        <v>2695.7924039099889</v>
      </c>
      <c r="X53" s="22">
        <v>8999.2426477140107</v>
      </c>
      <c r="Y53" s="22">
        <v>321.30628087700461</v>
      </c>
      <c r="Z53" s="22">
        <v>2136.62047630499</v>
      </c>
      <c r="AA53" s="22">
        <v>380.25678443099605</v>
      </c>
      <c r="AB53" s="22">
        <v>175.96252179199655</v>
      </c>
      <c r="AC53" s="22">
        <v>6247.4318136600195</v>
      </c>
      <c r="AD53" s="22">
        <v>18522.482902969001</v>
      </c>
      <c r="AE53" s="22">
        <v>15102.068440478994</v>
      </c>
      <c r="AF53" s="22">
        <v>1154.1514081289934</v>
      </c>
      <c r="AG53" s="22">
        <v>312.22639107800205</v>
      </c>
      <c r="AH53" s="22">
        <v>694.6412875969836</v>
      </c>
      <c r="AI53" s="22">
        <v>2255.4041671640007</v>
      </c>
      <c r="AJ53" s="22">
        <v>10844.972968441027</v>
      </c>
      <c r="AK53" s="22">
        <v>758.98822241197922</v>
      </c>
      <c r="AL53" s="22">
        <v>2024.4417802279931</v>
      </c>
      <c r="AM53" s="22">
        <v>1069.5040536830202</v>
      </c>
      <c r="AN53" s="22">
        <v>1503.31</v>
      </c>
      <c r="AO53" s="22">
        <v>18254.25</v>
      </c>
      <c r="AP53" s="22">
        <v>9436.4764363580034</v>
      </c>
      <c r="AQ53" s="22">
        <v>14621.027377577004</v>
      </c>
      <c r="AR53" s="22">
        <v>275.17540983800427</v>
      </c>
      <c r="AS53" s="22">
        <v>698.7230331239989</v>
      </c>
      <c r="AT53" s="22">
        <v>332.87869598498219</v>
      </c>
      <c r="AU53" s="22">
        <v>3200.8487387780042</v>
      </c>
      <c r="AV53" s="22"/>
      <c r="AW53" s="22"/>
      <c r="AX53" s="22"/>
    </row>
    <row r="54" spans="1:50" x14ac:dyDescent="0.25">
      <c r="A54" s="15" t="s">
        <v>102</v>
      </c>
      <c r="B54" s="16" t="s">
        <v>76</v>
      </c>
      <c r="C54" s="22">
        <v>1915.7242095289985</v>
      </c>
      <c r="D54" s="22">
        <v>3691.8553452569176</v>
      </c>
      <c r="E54" s="22">
        <v>17921.207952488039</v>
      </c>
      <c r="F54" s="22">
        <v>10298.464505537995</v>
      </c>
      <c r="G54" s="22">
        <v>18702.798434530967</v>
      </c>
      <c r="H54" s="22">
        <v>2810.4945298150415</v>
      </c>
      <c r="I54" s="22">
        <v>3341.7293623859878</v>
      </c>
      <c r="J54" s="22">
        <v>1909.1353340659989</v>
      </c>
      <c r="K54" s="22">
        <v>8499.7094219130231</v>
      </c>
      <c r="L54" s="22">
        <v>118650.38491442695</v>
      </c>
      <c r="M54" s="22">
        <v>5631.1477780830464</v>
      </c>
      <c r="N54" s="22">
        <v>7308.9465622389689</v>
      </c>
      <c r="O54" s="22">
        <v>6046.8533411860117</v>
      </c>
      <c r="P54" s="22">
        <v>4255.0642897579819</v>
      </c>
      <c r="Q54" s="22">
        <v>20537.678266347037</v>
      </c>
      <c r="R54" s="22">
        <v>11116.183548294997</v>
      </c>
      <c r="S54" s="22">
        <v>16146.521554500971</v>
      </c>
      <c r="T54" s="22">
        <v>6255.3248917409801</v>
      </c>
      <c r="U54" s="22">
        <v>2123.7928766100085</v>
      </c>
      <c r="V54" s="22">
        <v>5660.6459277800168</v>
      </c>
      <c r="W54" s="22">
        <v>8121.2095905590104</v>
      </c>
      <c r="X54" s="22">
        <v>62913.270801414968</v>
      </c>
      <c r="Y54" s="22">
        <v>-3736.9603805639781</v>
      </c>
      <c r="Z54" s="22">
        <v>17696.88309468003</v>
      </c>
      <c r="AA54" s="22">
        <v>6475.5449973510113</v>
      </c>
      <c r="AB54" s="22">
        <v>2939.8153082994977</v>
      </c>
      <c r="AC54" s="22">
        <v>12415.634342813981</v>
      </c>
      <c r="AD54" s="22">
        <v>14184.48522573302</v>
      </c>
      <c r="AE54" s="22">
        <v>14268.343160810007</v>
      </c>
      <c r="AF54" s="22">
        <v>1900.1626149459626</v>
      </c>
      <c r="AG54" s="22">
        <v>3578.0295763289905</v>
      </c>
      <c r="AH54" s="22">
        <v>2028.7582545820042</v>
      </c>
      <c r="AI54" s="22">
        <v>9217.1049549500458</v>
      </c>
      <c r="AJ54" s="22">
        <v>90657.15475644602</v>
      </c>
      <c r="AK54" s="22">
        <v>2445.2771656709956</v>
      </c>
      <c r="AL54" s="22">
        <v>9386.1472493549809</v>
      </c>
      <c r="AM54" s="22">
        <v>2938.6294123439584</v>
      </c>
      <c r="AN54" s="22">
        <v>1678.39</v>
      </c>
      <c r="AO54" s="22">
        <v>16317.65</v>
      </c>
      <c r="AP54" s="22">
        <v>15808.737443595019</v>
      </c>
      <c r="AQ54" s="22">
        <v>5382.1507798749954</v>
      </c>
      <c r="AR54" s="22">
        <v>4402.2612164330203</v>
      </c>
      <c r="AS54" s="22">
        <v>2889.9008480769699</v>
      </c>
      <c r="AT54" s="22">
        <v>4483.030664490012</v>
      </c>
      <c r="AU54" s="22">
        <v>11416.648050464981</v>
      </c>
      <c r="AV54" s="22"/>
      <c r="AW54" s="22"/>
      <c r="AX54" s="22"/>
    </row>
    <row r="55" spans="1:50" x14ac:dyDescent="0.25">
      <c r="A55" s="15" t="s">
        <v>103</v>
      </c>
      <c r="B55" s="16" t="s">
        <v>30</v>
      </c>
      <c r="C55" s="22">
        <v>455.72572883300018</v>
      </c>
      <c r="D55" s="22">
        <v>303.54895522099105</v>
      </c>
      <c r="E55" s="22">
        <v>4456.5194800470199</v>
      </c>
      <c r="F55" s="22">
        <v>2275.7700284629827</v>
      </c>
      <c r="G55" s="22">
        <v>11410.658718390012</v>
      </c>
      <c r="H55" s="22">
        <v>1520.1090278670017</v>
      </c>
      <c r="I55" s="22">
        <v>14031.290601749992</v>
      </c>
      <c r="J55" s="22">
        <v>1009.2342265890038</v>
      </c>
      <c r="K55" s="22">
        <v>7075.5448672029888</v>
      </c>
      <c r="L55" s="22">
        <v>58816.748212514009</v>
      </c>
      <c r="M55" s="22">
        <v>240.14120935200481</v>
      </c>
      <c r="N55" s="22">
        <v>4985.0130339949974</v>
      </c>
      <c r="O55" s="22">
        <v>4798.2572905970155</v>
      </c>
      <c r="P55" s="22">
        <v>2397.3295450419537</v>
      </c>
      <c r="Q55" s="22">
        <v>6162.3899693459971</v>
      </c>
      <c r="R55" s="22">
        <v>12333.038578754</v>
      </c>
      <c r="S55" s="22">
        <v>-94.612922639993485</v>
      </c>
      <c r="T55" s="22">
        <v>1155.5755415989843</v>
      </c>
      <c r="U55" s="22">
        <v>13483.250242733018</v>
      </c>
      <c r="V55" s="22">
        <v>932.31773915499798</v>
      </c>
      <c r="W55" s="22">
        <v>5764.223098145012</v>
      </c>
      <c r="X55" s="22">
        <v>13456.768238828983</v>
      </c>
      <c r="Y55" s="22">
        <v>480.48272146802628</v>
      </c>
      <c r="Z55" s="22">
        <v>6633.3340707469615</v>
      </c>
      <c r="AA55" s="22">
        <v>1603.9612168850144</v>
      </c>
      <c r="AB55" s="22">
        <v>702.71862407398294</v>
      </c>
      <c r="AC55" s="22">
        <v>2141.6897918970208</v>
      </c>
      <c r="AD55" s="22">
        <v>2625.2903295609867</v>
      </c>
      <c r="AE55" s="22">
        <v>3493.2099862140021</v>
      </c>
      <c r="AF55" s="22">
        <v>1056.9214203020092</v>
      </c>
      <c r="AG55" s="22">
        <v>1090.0843610499869</v>
      </c>
      <c r="AH55" s="22">
        <v>829.64648830299848</v>
      </c>
      <c r="AI55" s="22">
        <v>13094.439243135013</v>
      </c>
      <c r="AJ55" s="22">
        <v>20525.769218693982</v>
      </c>
      <c r="AK55" s="22">
        <v>846.02832125499845</v>
      </c>
      <c r="AL55" s="22">
        <v>6132.9068124010228</v>
      </c>
      <c r="AM55" s="22">
        <v>1345.7689187919896</v>
      </c>
      <c r="AN55" s="22">
        <v>616.55999999999995</v>
      </c>
      <c r="AO55" s="22">
        <v>10833.49</v>
      </c>
      <c r="AP55" s="22">
        <v>710.47723598100129</v>
      </c>
      <c r="AQ55" s="22">
        <v>339.6960904590087</v>
      </c>
      <c r="AR55" s="22">
        <v>599.41960819700034</v>
      </c>
      <c r="AS55" s="22">
        <v>973.05873112900008</v>
      </c>
      <c r="AT55" s="22">
        <v>780.87195531799807</v>
      </c>
      <c r="AU55" s="22">
        <v>5966.2979429410043</v>
      </c>
      <c r="AV55" s="22"/>
      <c r="AW55" s="22"/>
      <c r="AX55" s="22"/>
    </row>
    <row r="56" spans="1:50" x14ac:dyDescent="0.25">
      <c r="A56" s="15" t="s">
        <v>103</v>
      </c>
      <c r="B56" s="16" t="s">
        <v>34</v>
      </c>
      <c r="C56" s="22">
        <v>1706.4138508570031</v>
      </c>
      <c r="D56" s="22">
        <v>2216.524323888967</v>
      </c>
      <c r="E56" s="22">
        <v>24417.966071264993</v>
      </c>
      <c r="F56" s="22">
        <v>8793.930153897003</v>
      </c>
      <c r="G56" s="22">
        <v>5164.3695546259987</v>
      </c>
      <c r="H56" s="22">
        <v>2563.0811304140079</v>
      </c>
      <c r="I56" s="22">
        <v>1869.8592832179856</v>
      </c>
      <c r="J56" s="22">
        <v>1185.6410774670076</v>
      </c>
      <c r="K56" s="22">
        <v>5241.9864905720169</v>
      </c>
      <c r="L56" s="22">
        <v>82641.575459881016</v>
      </c>
      <c r="M56" s="22">
        <v>1679.6902138229925</v>
      </c>
      <c r="N56" s="22">
        <v>6515.4059115399723</v>
      </c>
      <c r="O56" s="22">
        <v>1868.27981335402</v>
      </c>
      <c r="P56" s="22">
        <v>1460.7099209399894</v>
      </c>
      <c r="Q56" s="22">
        <v>31821.392269693984</v>
      </c>
      <c r="R56" s="22">
        <v>6048.389604852011</v>
      </c>
      <c r="S56" s="22">
        <v>5193.9198170250165</v>
      </c>
      <c r="T56" s="22">
        <v>1910.0549717869726</v>
      </c>
      <c r="U56" s="22">
        <v>2870.7744883310515</v>
      </c>
      <c r="V56" s="22">
        <v>1371.9324908929993</v>
      </c>
      <c r="W56" s="22">
        <v>5275.0776999039808</v>
      </c>
      <c r="X56" s="22">
        <v>86160.224175743002</v>
      </c>
      <c r="Y56" s="22">
        <v>1153.8309614990139</v>
      </c>
      <c r="Z56" s="22">
        <v>4352.3600670069573</v>
      </c>
      <c r="AA56" s="22">
        <v>1404.3713362599956</v>
      </c>
      <c r="AB56" s="22">
        <v>2348.8790080730105</v>
      </c>
      <c r="AC56" s="22">
        <v>20511.27459945099</v>
      </c>
      <c r="AD56" s="22">
        <v>7385.1728839119896</v>
      </c>
      <c r="AE56" s="22">
        <v>7370.0212732770015</v>
      </c>
      <c r="AF56" s="22">
        <v>1814.5926715249661</v>
      </c>
      <c r="AG56" s="22">
        <v>2437.4246118250303</v>
      </c>
      <c r="AH56" s="22">
        <v>1547.9183639159892</v>
      </c>
      <c r="AI56" s="22">
        <v>4117.5686257350026</v>
      </c>
      <c r="AJ56" s="22">
        <v>98033.206415001012</v>
      </c>
      <c r="AK56" s="22">
        <v>1295.3853730650153</v>
      </c>
      <c r="AL56" s="22">
        <v>4265.402989470982</v>
      </c>
      <c r="AM56" s="22">
        <v>1017.102878456004</v>
      </c>
      <c r="AN56" s="22">
        <v>6651.62</v>
      </c>
      <c r="AO56" s="22">
        <v>18030.7</v>
      </c>
      <c r="AP56" s="22">
        <v>6090.1130979679874</v>
      </c>
      <c r="AQ56" s="22">
        <v>12026.611295834009</v>
      </c>
      <c r="AR56" s="22">
        <v>801.3063359609805</v>
      </c>
      <c r="AS56" s="22">
        <v>1604.8503950710292</v>
      </c>
      <c r="AT56" s="22">
        <v>1186.5821826289757</v>
      </c>
      <c r="AU56" s="22">
        <v>7349.3702737620333</v>
      </c>
      <c r="AV56" s="22"/>
      <c r="AW56" s="22"/>
      <c r="AX56" s="22"/>
    </row>
    <row r="57" spans="1:50" x14ac:dyDescent="0.25">
      <c r="A57" s="15" t="s">
        <v>103</v>
      </c>
      <c r="B57" s="16" t="s">
        <v>48</v>
      </c>
      <c r="C57" s="22">
        <v>3327.3761084190337</v>
      </c>
      <c r="D57" s="22">
        <v>4734.3864795349655</v>
      </c>
      <c r="E57" s="22">
        <v>6449.1289213279961</v>
      </c>
      <c r="F57" s="22">
        <v>3028.7379462369718</v>
      </c>
      <c r="G57" s="22">
        <v>2940.6584402330336</v>
      </c>
      <c r="H57" s="22">
        <v>1055.3940497059957</v>
      </c>
      <c r="I57" s="22">
        <v>1044.0611292949761</v>
      </c>
      <c r="J57" s="22">
        <v>744.80512417701539</v>
      </c>
      <c r="K57" s="22">
        <v>17266.591049920011</v>
      </c>
      <c r="L57" s="22">
        <v>40358.200680656009</v>
      </c>
      <c r="M57" s="22">
        <v>1206.655483807961</v>
      </c>
      <c r="N57" s="22">
        <v>19304.704856118013</v>
      </c>
      <c r="O57" s="22">
        <v>1456.6025376109756</v>
      </c>
      <c r="P57" s="22">
        <v>5382.1780861080333</v>
      </c>
      <c r="Q57" s="22">
        <v>7059.3380779709842</v>
      </c>
      <c r="R57" s="22">
        <v>932.74423154001124</v>
      </c>
      <c r="S57" s="22">
        <v>11581.566963180987</v>
      </c>
      <c r="T57" s="22">
        <v>1391.360297561012</v>
      </c>
      <c r="U57" s="22">
        <v>1375.570054877986</v>
      </c>
      <c r="V57" s="22">
        <v>1678.1793452750135</v>
      </c>
      <c r="W57" s="22">
        <v>16607.138457944995</v>
      </c>
      <c r="X57" s="22">
        <v>30770.111807846988</v>
      </c>
      <c r="Y57" s="22">
        <v>4914.4684191520209</v>
      </c>
      <c r="Z57" s="22">
        <v>15830.50957651902</v>
      </c>
      <c r="AA57" s="22">
        <v>1998.0140219839523</v>
      </c>
      <c r="AB57" s="22">
        <v>1307.9557826049859</v>
      </c>
      <c r="AC57" s="22">
        <v>3656.7301735810179</v>
      </c>
      <c r="AD57" s="22">
        <v>42017.524807728012</v>
      </c>
      <c r="AE57" s="22">
        <v>985.06192889995873</v>
      </c>
      <c r="AF57" s="22">
        <v>1010.4368123390013</v>
      </c>
      <c r="AG57" s="22">
        <v>1793.3306623490062</v>
      </c>
      <c r="AH57" s="22">
        <v>2367.6296593770385</v>
      </c>
      <c r="AI57" s="22">
        <v>8449.4617376529495</v>
      </c>
      <c r="AJ57" s="22">
        <v>30207.633979856037</v>
      </c>
      <c r="AK57" s="22">
        <v>2000.2934378499631</v>
      </c>
      <c r="AL57" s="22">
        <v>9495.7121411670232</v>
      </c>
      <c r="AM57" s="22">
        <v>2394.4419748759829</v>
      </c>
      <c r="AN57" s="22">
        <v>3064.51</v>
      </c>
      <c r="AO57" s="22">
        <v>12314.09</v>
      </c>
      <c r="AP57" s="22">
        <v>22408.22980123802</v>
      </c>
      <c r="AQ57" s="22">
        <v>4729.3349814370158</v>
      </c>
      <c r="AR57" s="22">
        <v>496.22016986296512</v>
      </c>
      <c r="AS57" s="22">
        <v>1567.5061386679881</v>
      </c>
      <c r="AT57" s="22">
        <v>379.49014251801418</v>
      </c>
      <c r="AU57" s="22">
        <v>11701.144473724009</v>
      </c>
      <c r="AV57" s="22"/>
      <c r="AW57" s="22"/>
      <c r="AX57" s="22"/>
    </row>
    <row r="58" spans="1:50" x14ac:dyDescent="0.25">
      <c r="A58" s="15" t="s">
        <v>103</v>
      </c>
      <c r="B58" s="16" t="s">
        <v>63</v>
      </c>
      <c r="C58" s="22">
        <v>2291.4382756350096</v>
      </c>
      <c r="D58" s="22">
        <v>3835.3488653169479</v>
      </c>
      <c r="E58" s="22">
        <v>20366.933450359968</v>
      </c>
      <c r="F58" s="22">
        <v>20420.237026487011</v>
      </c>
      <c r="G58" s="22">
        <v>10898.012954409991</v>
      </c>
      <c r="H58" s="22">
        <v>2449.7151201170054</v>
      </c>
      <c r="I58" s="22">
        <v>5112.9767887300113</v>
      </c>
      <c r="J58" s="22">
        <v>1051.8358742510318</v>
      </c>
      <c r="K58" s="22">
        <v>10570.731086586951</v>
      </c>
      <c r="L58" s="22">
        <v>71714.250825605995</v>
      </c>
      <c r="M58" s="22">
        <v>10622.399060898053</v>
      </c>
      <c r="N58" s="22">
        <v>9360.9278133969638</v>
      </c>
      <c r="O58" s="22">
        <v>2479.3618998260354</v>
      </c>
      <c r="P58" s="22">
        <v>11475.286076257937</v>
      </c>
      <c r="Q58" s="22">
        <v>18707.243671900011</v>
      </c>
      <c r="R58" s="22">
        <v>43471.929791180009</v>
      </c>
      <c r="S58" s="22">
        <v>9289.1998634979827</v>
      </c>
      <c r="T58" s="22">
        <v>3173.5633503380232</v>
      </c>
      <c r="U58" s="22">
        <v>2138.6746667239931</v>
      </c>
      <c r="V58" s="22">
        <v>2501.2586269399617</v>
      </c>
      <c r="W58" s="22">
        <v>9621.3014623910422</v>
      </c>
      <c r="X58" s="22">
        <v>63188.355994606973</v>
      </c>
      <c r="Y58" s="22">
        <v>3582.5578371859738</v>
      </c>
      <c r="Z58" s="22">
        <v>10711.087024792039</v>
      </c>
      <c r="AA58" s="22">
        <v>4829.674841052969</v>
      </c>
      <c r="AB58" s="22">
        <v>1973.8689865990309</v>
      </c>
      <c r="AC58" s="22">
        <v>22960.60004354897</v>
      </c>
      <c r="AD58" s="22">
        <v>25366.758308946039</v>
      </c>
      <c r="AE58" s="22">
        <v>19186.760052973987</v>
      </c>
      <c r="AF58" s="22">
        <v>2631.1507096089772</v>
      </c>
      <c r="AG58" s="22">
        <v>2435.7516688170144</v>
      </c>
      <c r="AH58" s="22">
        <v>1652.5211801840342</v>
      </c>
      <c r="AI58" s="22">
        <v>9083.382603999984</v>
      </c>
      <c r="AJ58" s="22">
        <v>61718.429708473966</v>
      </c>
      <c r="AK58" s="22">
        <v>3203.9689299060265</v>
      </c>
      <c r="AL58" s="22">
        <v>9832.4837998449802</v>
      </c>
      <c r="AM58" s="22">
        <v>4377.2019096210133</v>
      </c>
      <c r="AN58" s="22">
        <v>3747.77</v>
      </c>
      <c r="AO58" s="22">
        <v>12347.88</v>
      </c>
      <c r="AP58" s="22">
        <v>7336.8482399760396</v>
      </c>
      <c r="AQ58" s="22">
        <v>16206.970764210972</v>
      </c>
      <c r="AR58" s="22">
        <v>5213.2123873939854</v>
      </c>
      <c r="AS58" s="22">
        <v>2195.3264699930442</v>
      </c>
      <c r="AT58" s="22">
        <v>2372.8527321289876</v>
      </c>
      <c r="AU58" s="22">
        <v>13733.033585853002</v>
      </c>
      <c r="AV58" s="22"/>
      <c r="AW58" s="22"/>
      <c r="AX58" s="22"/>
    </row>
    <row r="59" spans="1:50" x14ac:dyDescent="0.25">
      <c r="A59" s="15" t="s">
        <v>104</v>
      </c>
      <c r="B59" s="16" t="s">
        <v>45</v>
      </c>
      <c r="C59" s="22">
        <v>84.697243297996465</v>
      </c>
      <c r="D59" s="22">
        <v>48.90639527780877</v>
      </c>
      <c r="E59" s="22">
        <v>13548.106502692608</v>
      </c>
      <c r="F59" s="22">
        <v>6460.3391712179873</v>
      </c>
      <c r="G59" s="22">
        <v>6982.1055193080101</v>
      </c>
      <c r="H59" s="22">
        <v>312.93236901800265</v>
      </c>
      <c r="I59" s="22">
        <v>294.92417363999994</v>
      </c>
      <c r="J59" s="22">
        <v>354.55213569699845</v>
      </c>
      <c r="K59" s="22">
        <v>1368.2695195269916</v>
      </c>
      <c r="L59" s="22">
        <v>14200.178944537998</v>
      </c>
      <c r="M59" s="22">
        <v>2500.095743554004</v>
      </c>
      <c r="N59" s="22">
        <v>1166.6940009809914</v>
      </c>
      <c r="O59" s="22">
        <v>526.4794159620069</v>
      </c>
      <c r="P59" s="22">
        <v>1147.1762319554109</v>
      </c>
      <c r="Q59" s="22">
        <v>5941.9035550449044</v>
      </c>
      <c r="R59" s="22">
        <v>19314.134145895805</v>
      </c>
      <c r="S59" s="22">
        <v>1909.472477681993</v>
      </c>
      <c r="T59" s="22">
        <v>439.01662041200325</v>
      </c>
      <c r="U59" s="22">
        <v>441.58050368299882</v>
      </c>
      <c r="V59" s="22">
        <v>515.31299663799291</v>
      </c>
      <c r="W59" s="22">
        <v>1393.2704376830079</v>
      </c>
      <c r="X59" s="22">
        <v>25234.860386193992</v>
      </c>
      <c r="Y59" s="22">
        <v>899.65664594300324</v>
      </c>
      <c r="Z59" s="22">
        <v>2021.896729613014</v>
      </c>
      <c r="AA59" s="22">
        <v>615.25165340898093</v>
      </c>
      <c r="AB59" s="22">
        <v>482.80701948500064</v>
      </c>
      <c r="AC59" s="22">
        <v>1912.6965319220035</v>
      </c>
      <c r="AD59" s="22">
        <v>13756.546688746006</v>
      </c>
      <c r="AE59" s="22">
        <v>2873.8731837209925</v>
      </c>
      <c r="AF59" s="22">
        <v>520.75918489700416</v>
      </c>
      <c r="AG59" s="22">
        <v>505.02024069899926</v>
      </c>
      <c r="AH59" s="22">
        <v>486.11296403700544</v>
      </c>
      <c r="AI59" s="22">
        <v>1064.8894358440011</v>
      </c>
      <c r="AJ59" s="22">
        <v>22692.895123808004</v>
      </c>
      <c r="AK59" s="22">
        <v>352.37674493697705</v>
      </c>
      <c r="AL59" s="22">
        <v>1557.6206478230015</v>
      </c>
      <c r="AM59" s="22">
        <v>463.45300315401983</v>
      </c>
      <c r="AN59" s="22">
        <v>430.28</v>
      </c>
      <c r="AO59" s="22">
        <v>6473.82</v>
      </c>
      <c r="AP59" s="22">
        <v>18557.423231171008</v>
      </c>
      <c r="AQ59" s="22">
        <v>5158.6935840169899</v>
      </c>
      <c r="AR59" s="22">
        <v>418.0332527809951</v>
      </c>
      <c r="AS59" s="22">
        <v>477.53060045200982</v>
      </c>
      <c r="AT59" s="22">
        <v>407.60500160799711</v>
      </c>
      <c r="AU59" s="22">
        <v>16963.159441583994</v>
      </c>
      <c r="AV59" s="22"/>
      <c r="AW59" s="22"/>
      <c r="AX59" s="22"/>
    </row>
    <row r="60" spans="1:50" x14ac:dyDescent="0.25">
      <c r="A60" s="18" t="s">
        <v>104</v>
      </c>
      <c r="B60" s="16" t="s">
        <v>64</v>
      </c>
      <c r="C60" s="22">
        <v>150.78071280761014</v>
      </c>
      <c r="D60" s="22">
        <v>4.0911537009496897</v>
      </c>
      <c r="E60" s="22">
        <v>281.38089779129996</v>
      </c>
      <c r="F60" s="22">
        <v>169.28138916538001</v>
      </c>
      <c r="G60" s="22">
        <v>100.6126863343402</v>
      </c>
      <c r="H60" s="22">
        <v>23.648872552739704</v>
      </c>
      <c r="I60" s="22">
        <v>353.56482111899004</v>
      </c>
      <c r="J60" s="22">
        <v>2.1009687322302852</v>
      </c>
      <c r="K60" s="22">
        <v>810.57686300764999</v>
      </c>
      <c r="L60" s="22">
        <v>1522.3369298384796</v>
      </c>
      <c r="M60" s="22">
        <v>51.611902240159907</v>
      </c>
      <c r="N60" s="22">
        <v>398.86772864653994</v>
      </c>
      <c r="O60" s="22">
        <v>46.577384434430314</v>
      </c>
      <c r="P60" s="22">
        <v>133.10456478573997</v>
      </c>
      <c r="Q60" s="22">
        <v>2.7023264360996109</v>
      </c>
      <c r="R60" s="22">
        <v>380.23294153611005</v>
      </c>
      <c r="S60" s="22">
        <v>218.24967731641027</v>
      </c>
      <c r="T60" s="22">
        <v>443.54876147915002</v>
      </c>
      <c r="U60" s="22">
        <v>208.38244472778024</v>
      </c>
      <c r="V60" s="22">
        <v>11.888801332230287</v>
      </c>
      <c r="W60" s="22">
        <v>237.04496900098002</v>
      </c>
      <c r="X60" s="22">
        <v>561.05275900371998</v>
      </c>
      <c r="Y60" s="22">
        <v>29.954123944549792</v>
      </c>
      <c r="Z60" s="22">
        <v>232.13603414838053</v>
      </c>
      <c r="AA60" s="22">
        <v>87.250717804168744</v>
      </c>
      <c r="AB60" s="22">
        <v>9.9702310549391768</v>
      </c>
      <c r="AC60" s="22">
        <v>111.17834088170002</v>
      </c>
      <c r="AD60" s="22">
        <v>278.19995864873999</v>
      </c>
      <c r="AE60" s="22">
        <v>429.7231997957806</v>
      </c>
      <c r="AF60" s="22">
        <v>18.263596363839497</v>
      </c>
      <c r="AG60" s="22">
        <v>19.549710140870047</v>
      </c>
      <c r="AH60" s="22">
        <v>1.5250844230104121</v>
      </c>
      <c r="AI60" s="22">
        <v>250.27023661966996</v>
      </c>
      <c r="AJ60" s="22">
        <v>6985.6338115180606</v>
      </c>
      <c r="AK60" s="22">
        <v>16.866995295498782</v>
      </c>
      <c r="AL60" s="22">
        <v>270.09656803090002</v>
      </c>
      <c r="AM60" s="22">
        <v>1.9757402000013826</v>
      </c>
      <c r="AN60" s="22">
        <v>44.8</v>
      </c>
      <c r="AO60" s="22">
        <v>684.29</v>
      </c>
      <c r="AP60" s="22">
        <v>37.907640954599628</v>
      </c>
      <c r="AQ60" s="22">
        <v>193.59430386659915</v>
      </c>
      <c r="AR60" s="22">
        <v>13.540798158501275</v>
      </c>
      <c r="AS60" s="22">
        <v>1.5936036132989102</v>
      </c>
      <c r="AT60" s="22">
        <v>1.9648275516010472</v>
      </c>
      <c r="AU60" s="22">
        <v>245.13907311860021</v>
      </c>
      <c r="AV60" s="22"/>
      <c r="AW60" s="22"/>
      <c r="AX60" s="22"/>
    </row>
    <row r="61" spans="1:50" x14ac:dyDescent="0.25">
      <c r="A61" s="18" t="s">
        <v>104</v>
      </c>
      <c r="B61" s="16" t="s">
        <v>68</v>
      </c>
      <c r="C61" s="22">
        <v>7815.9118835299741</v>
      </c>
      <c r="D61" s="22">
        <v>9715.2707287301309</v>
      </c>
      <c r="E61" s="22">
        <v>147187.76903759991</v>
      </c>
      <c r="F61" s="22">
        <v>31978.10518961004</v>
      </c>
      <c r="G61" s="22">
        <v>67140.449463400058</v>
      </c>
      <c r="H61" s="22">
        <v>5401.923724930035</v>
      </c>
      <c r="I61" s="22">
        <v>2714.0130230898503</v>
      </c>
      <c r="J61" s="22">
        <v>4962.650068219984</v>
      </c>
      <c r="K61" s="22">
        <v>29365.447753180051</v>
      </c>
      <c r="L61" s="22">
        <v>234706.53559351014</v>
      </c>
      <c r="M61" s="22">
        <v>11854.278966639889</v>
      </c>
      <c r="N61" s="22">
        <v>24616.158691500081</v>
      </c>
      <c r="O61" s="22">
        <v>12697.389095349936</v>
      </c>
      <c r="P61" s="22">
        <v>21785.70711676986</v>
      </c>
      <c r="Q61" s="22">
        <v>133814.16511781001</v>
      </c>
      <c r="R61" s="22">
        <v>75622.558627550025</v>
      </c>
      <c r="S61" s="22">
        <v>63641.069219019962</v>
      </c>
      <c r="T61" s="22">
        <v>11886.674966230057</v>
      </c>
      <c r="U61" s="22">
        <v>40458.674714419991</v>
      </c>
      <c r="V61" s="22">
        <v>16138.578593849903</v>
      </c>
      <c r="W61" s="22">
        <v>19611.952097760048</v>
      </c>
      <c r="X61" s="22">
        <v>260839.21897019004</v>
      </c>
      <c r="Y61" s="22">
        <v>9953.4150998101104</v>
      </c>
      <c r="Z61" s="22">
        <v>28374.001871389803</v>
      </c>
      <c r="AA61" s="22">
        <v>10841.60716292006</v>
      </c>
      <c r="AB61" s="22">
        <v>5467.6365001001395</v>
      </c>
      <c r="AC61" s="22">
        <v>57358.261765829986</v>
      </c>
      <c r="AD61" s="22">
        <v>139279.91039527999</v>
      </c>
      <c r="AE61" s="22">
        <v>63161.984598049894</v>
      </c>
      <c r="AF61" s="22">
        <v>13252.629478320014</v>
      </c>
      <c r="AG61" s="22">
        <v>9055.4353156399447</v>
      </c>
      <c r="AH61" s="22">
        <v>18888.200783309992</v>
      </c>
      <c r="AI61" s="22">
        <v>25954.610176470131</v>
      </c>
      <c r="AJ61" s="22">
        <v>241642.89371126983</v>
      </c>
      <c r="AK61" s="22">
        <v>12613.832131710136</v>
      </c>
      <c r="AL61" s="22">
        <v>24448.018818439916</v>
      </c>
      <c r="AM61" s="22">
        <v>14562.798102260102</v>
      </c>
      <c r="AN61" s="22">
        <v>7104.07</v>
      </c>
      <c r="AO61" s="22">
        <v>93595.28</v>
      </c>
      <c r="AP61" s="22">
        <v>62619.320984599879</v>
      </c>
      <c r="AQ61" s="22">
        <v>61497.728549489984</v>
      </c>
      <c r="AR61" s="22">
        <v>24742.112056700047</v>
      </c>
      <c r="AS61" s="22">
        <v>9186.0372692400124</v>
      </c>
      <c r="AT61" s="22">
        <v>9656.4288228799123</v>
      </c>
      <c r="AU61" s="22">
        <v>52370.459036850138</v>
      </c>
      <c r="AV61" s="22"/>
      <c r="AW61" s="22"/>
      <c r="AX61" s="22"/>
    </row>
    <row r="62" spans="1:50" x14ac:dyDescent="0.25">
      <c r="A62" s="15" t="s">
        <v>105</v>
      </c>
      <c r="B62" s="16" t="s">
        <v>16</v>
      </c>
      <c r="C62" s="22">
        <v>2802.3485647499911</v>
      </c>
      <c r="D62" s="22">
        <v>3328.8770325389924</v>
      </c>
      <c r="E62" s="22">
        <v>43763.293743460963</v>
      </c>
      <c r="F62" s="22">
        <v>3903.3343476710143</v>
      </c>
      <c r="G62" s="22">
        <v>14975.926854728023</v>
      </c>
      <c r="H62" s="22">
        <v>2107.0214546339703</v>
      </c>
      <c r="I62" s="22">
        <v>2075.8184406170039</v>
      </c>
      <c r="J62" s="22">
        <v>1767.6527228429914</v>
      </c>
      <c r="K62" s="22">
        <v>9677.5069552190253</v>
      </c>
      <c r="L62" s="22">
        <v>69645.291494267993</v>
      </c>
      <c r="M62" s="22">
        <v>1846.8774617349845</v>
      </c>
      <c r="N62" s="22">
        <v>8178.74425220798</v>
      </c>
      <c r="O62" s="22">
        <v>3085.9550498930039</v>
      </c>
      <c r="P62" s="22">
        <v>14457.191333922092</v>
      </c>
      <c r="Q62" s="22">
        <v>38947.543557412981</v>
      </c>
      <c r="R62" s="22">
        <v>18731.44325715903</v>
      </c>
      <c r="S62" s="22">
        <v>16148.484498834994</v>
      </c>
      <c r="T62" s="22">
        <v>3495.7723860119586</v>
      </c>
      <c r="U62" s="22">
        <v>6437.6420964620193</v>
      </c>
      <c r="V62" s="22">
        <v>7337.4197267580312</v>
      </c>
      <c r="W62" s="22">
        <v>11560.373963302991</v>
      </c>
      <c r="X62" s="22">
        <v>70477.783954773971</v>
      </c>
      <c r="Y62" s="22">
        <v>6887.2551548510091</v>
      </c>
      <c r="Z62" s="22">
        <v>10025.402340449975</v>
      </c>
      <c r="AA62" s="22">
        <v>8238.0598578520585</v>
      </c>
      <c r="AB62" s="22">
        <v>5446.2458212600322</v>
      </c>
      <c r="AC62" s="22">
        <v>14924.996229738987</v>
      </c>
      <c r="AD62" s="22">
        <v>16148.920116115012</v>
      </c>
      <c r="AE62" s="22">
        <v>18280.886802606983</v>
      </c>
      <c r="AF62" s="22">
        <v>1543.4082128400332</v>
      </c>
      <c r="AG62" s="22">
        <v>2915.7315610409714</v>
      </c>
      <c r="AH62" s="22">
        <v>1384.5802246740204</v>
      </c>
      <c r="AI62" s="22">
        <v>9814.0480020139948</v>
      </c>
      <c r="AJ62" s="22">
        <v>99914.852957582974</v>
      </c>
      <c r="AK62" s="22">
        <v>8601.0043753610225</v>
      </c>
      <c r="AL62" s="22">
        <v>10731.433467741939</v>
      </c>
      <c r="AM62" s="22">
        <v>4549.8705124970293</v>
      </c>
      <c r="AN62" s="22">
        <v>6923.42</v>
      </c>
      <c r="AO62" s="22">
        <v>18271.810000000001</v>
      </c>
      <c r="AP62" s="22">
        <v>6240.6138472110033</v>
      </c>
      <c r="AQ62" s="22">
        <v>10047.96534441103</v>
      </c>
      <c r="AR62" s="22">
        <v>10579.165362621017</v>
      </c>
      <c r="AS62" s="22">
        <v>1391.7192657329724</v>
      </c>
      <c r="AT62" s="22">
        <v>1763.0113203480141</v>
      </c>
      <c r="AU62" s="22">
        <v>12643.338259932003</v>
      </c>
      <c r="AV62" s="22"/>
      <c r="AW62" s="22"/>
      <c r="AX62" s="22"/>
    </row>
    <row r="63" spans="1:50" x14ac:dyDescent="0.25">
      <c r="A63" s="15" t="s">
        <v>105</v>
      </c>
      <c r="B63" s="16" t="s">
        <v>27</v>
      </c>
      <c r="C63" s="22">
        <v>14476.615721112932</v>
      </c>
      <c r="D63" s="22">
        <v>5329.4736351640895</v>
      </c>
      <c r="E63" s="22">
        <v>45474.041239426006</v>
      </c>
      <c r="F63" s="22">
        <v>21748.519751167973</v>
      </c>
      <c r="G63" s="22">
        <v>12377.017913909978</v>
      </c>
      <c r="H63" s="22">
        <v>8990.1539710250217</v>
      </c>
      <c r="I63" s="22">
        <v>2433.1641047939193</v>
      </c>
      <c r="J63" s="22">
        <v>1846.8976126690395</v>
      </c>
      <c r="K63" s="22">
        <v>59178.070374912</v>
      </c>
      <c r="L63" s="22">
        <v>144399.34843852301</v>
      </c>
      <c r="M63" s="22">
        <v>3829.0344708099728</v>
      </c>
      <c r="N63" s="22">
        <v>30913.524691105005</v>
      </c>
      <c r="O63" s="22">
        <v>2975.7119938510004</v>
      </c>
      <c r="P63" s="22">
        <v>9403.1322248919168</v>
      </c>
      <c r="Q63" s="22">
        <v>50002.378287806059</v>
      </c>
      <c r="R63" s="22">
        <v>26452.592184523935</v>
      </c>
      <c r="S63" s="22">
        <v>19734.721556523</v>
      </c>
      <c r="T63" s="22">
        <v>7847.3043678480899</v>
      </c>
      <c r="U63" s="22">
        <v>6570.4410177629907</v>
      </c>
      <c r="V63" s="22">
        <v>3185.4883338969667</v>
      </c>
      <c r="W63" s="22">
        <v>9917.8779910360463</v>
      </c>
      <c r="X63" s="22">
        <v>117870.327386235</v>
      </c>
      <c r="Y63" s="22">
        <v>6833.4711392140016</v>
      </c>
      <c r="Z63" s="22">
        <v>10957.063544826931</v>
      </c>
      <c r="AA63" s="22">
        <v>5456.6052903289674</v>
      </c>
      <c r="AB63" s="22">
        <v>7283.6747542229714</v>
      </c>
      <c r="AC63" s="22">
        <v>38641.806346463971</v>
      </c>
      <c r="AD63" s="22">
        <v>42447.908573107095</v>
      </c>
      <c r="AE63" s="22">
        <v>29518.526894421899</v>
      </c>
      <c r="AF63" s="22">
        <v>10499.659468781087</v>
      </c>
      <c r="AG63" s="22">
        <v>9878.1419954720186</v>
      </c>
      <c r="AH63" s="22">
        <v>5036.5774951749481</v>
      </c>
      <c r="AI63" s="22">
        <v>14997.465892461012</v>
      </c>
      <c r="AJ63" s="22">
        <v>161576.73281883704</v>
      </c>
      <c r="AK63" s="22">
        <v>6506.7157050248934</v>
      </c>
      <c r="AL63" s="22">
        <v>14786.973934784066</v>
      </c>
      <c r="AM63" s="22">
        <v>6479.4987205299549</v>
      </c>
      <c r="AN63" s="22">
        <v>5164.82</v>
      </c>
      <c r="AO63" s="22">
        <v>52828.05</v>
      </c>
      <c r="AP63" s="22">
        <v>58996.692822566954</v>
      </c>
      <c r="AQ63" s="22">
        <v>33796.820957511081</v>
      </c>
      <c r="AR63" s="22">
        <v>4642.1099497770192</v>
      </c>
      <c r="AS63" s="22">
        <v>4756.5373220599722</v>
      </c>
      <c r="AT63" s="22">
        <v>4914.0538139099954</v>
      </c>
      <c r="AU63" s="22">
        <v>15371.899964823038</v>
      </c>
      <c r="AV63" s="22"/>
      <c r="AW63" s="22"/>
      <c r="AX63" s="22"/>
    </row>
    <row r="64" spans="1:50" x14ac:dyDescent="0.25">
      <c r="A64" s="15" t="s">
        <v>105</v>
      </c>
      <c r="B64" s="16" t="s">
        <v>29</v>
      </c>
      <c r="C64" s="22">
        <v>766.71705443301471</v>
      </c>
      <c r="D64" s="22">
        <v>897.87959246800165</v>
      </c>
      <c r="E64" s="22">
        <v>8953.0044528150174</v>
      </c>
      <c r="F64" s="22">
        <v>18387.717511069</v>
      </c>
      <c r="G64" s="22">
        <v>5604.403591342998</v>
      </c>
      <c r="H64" s="22">
        <v>795.52696744498098</v>
      </c>
      <c r="I64" s="22">
        <v>260.85281985701295</v>
      </c>
      <c r="J64" s="22">
        <v>6713.3189057199925</v>
      </c>
      <c r="K64" s="22">
        <v>3817.0543947099941</v>
      </c>
      <c r="L64" s="22">
        <v>24753.723233504017</v>
      </c>
      <c r="M64" s="22">
        <v>937.99130451498786</v>
      </c>
      <c r="N64" s="22">
        <v>4569.4794460690173</v>
      </c>
      <c r="O64" s="22">
        <v>3563.7847062019864</v>
      </c>
      <c r="P64" s="22">
        <v>11581.064225015987</v>
      </c>
      <c r="Q64" s="22">
        <v>35245.286336059013</v>
      </c>
      <c r="R64" s="22">
        <v>23899.871776085987</v>
      </c>
      <c r="S64" s="22">
        <v>5002.6727172470128</v>
      </c>
      <c r="T64" s="22">
        <v>2684.9846126830089</v>
      </c>
      <c r="U64" s="22">
        <v>2794.5519169949985</v>
      </c>
      <c r="V64" s="22">
        <v>2185.7336868439743</v>
      </c>
      <c r="W64" s="22">
        <v>7070.1697297040082</v>
      </c>
      <c r="X64" s="22">
        <v>35551.092236472032</v>
      </c>
      <c r="Y64" s="22">
        <v>10897.300266295963</v>
      </c>
      <c r="Z64" s="22">
        <v>6849.1584505729843</v>
      </c>
      <c r="AA64" s="22">
        <v>3474.4788045980386</v>
      </c>
      <c r="AB64" s="22">
        <v>1429.4126948979974</v>
      </c>
      <c r="AC64" s="22">
        <v>5908.593236412009</v>
      </c>
      <c r="AD64" s="22">
        <v>13535.977220218017</v>
      </c>
      <c r="AE64" s="22">
        <v>4519.9581072199799</v>
      </c>
      <c r="AF64" s="22">
        <v>540.66738511601579</v>
      </c>
      <c r="AG64" s="22">
        <v>557.09644639698672</v>
      </c>
      <c r="AH64" s="22">
        <v>760.61781452101422</v>
      </c>
      <c r="AI64" s="22">
        <v>5029.8891012789682</v>
      </c>
      <c r="AJ64" s="22">
        <v>39947.089082986</v>
      </c>
      <c r="AK64" s="22">
        <v>1008.0634040610166</v>
      </c>
      <c r="AL64" s="22">
        <v>6908.0454597700154</v>
      </c>
      <c r="AM64" s="22">
        <v>801.0852732170024</v>
      </c>
      <c r="AN64" s="22">
        <v>7615.02</v>
      </c>
      <c r="AO64" s="22">
        <v>12062.7</v>
      </c>
      <c r="AP64" s="22">
        <v>-1070.2189254070108</v>
      </c>
      <c r="AQ64" s="22">
        <v>11793.370650307013</v>
      </c>
      <c r="AR64" s="22">
        <v>3294.9349018179928</v>
      </c>
      <c r="AS64" s="22">
        <v>734.91141030300059</v>
      </c>
      <c r="AT64" s="22">
        <v>805.54544047298259</v>
      </c>
      <c r="AU64" s="22">
        <v>4354.5155684869969</v>
      </c>
      <c r="AV64" s="22"/>
      <c r="AW64" s="22"/>
      <c r="AX64" s="22"/>
    </row>
    <row r="65" spans="1:50" x14ac:dyDescent="0.25">
      <c r="A65" s="15" t="s">
        <v>105</v>
      </c>
      <c r="B65" s="16" t="s">
        <v>39</v>
      </c>
      <c r="C65" s="22">
        <v>1176.5426528269891</v>
      </c>
      <c r="D65" s="22">
        <v>4211.7141389910248</v>
      </c>
      <c r="E65" s="22">
        <v>24199.017700002005</v>
      </c>
      <c r="F65" s="22">
        <v>6662.6267327939859</v>
      </c>
      <c r="G65" s="22">
        <v>5270.9769110880152</v>
      </c>
      <c r="H65" s="22">
        <v>2820.8644079380028</v>
      </c>
      <c r="I65" s="22">
        <v>4157.8809319379798</v>
      </c>
      <c r="J65" s="22">
        <v>1062.337811282021</v>
      </c>
      <c r="K65" s="22">
        <v>2769.5161741529882</v>
      </c>
      <c r="L65" s="22">
        <v>50431.452156938991</v>
      </c>
      <c r="M65" s="22">
        <v>2910.1786517259898</v>
      </c>
      <c r="N65" s="22">
        <v>2768.1466611560318</v>
      </c>
      <c r="O65" s="22">
        <v>1733.0805151719833</v>
      </c>
      <c r="P65" s="22">
        <v>4451.4036087769782</v>
      </c>
      <c r="Q65" s="22">
        <v>20161.721356386988</v>
      </c>
      <c r="R65" s="22">
        <v>7542.2637924640148</v>
      </c>
      <c r="S65" s="22">
        <v>14690.564317903976</v>
      </c>
      <c r="T65" s="22">
        <v>2575.8468386640016</v>
      </c>
      <c r="U65" s="22">
        <v>3972.3488058390212</v>
      </c>
      <c r="V65" s="22">
        <v>2202.9772322709905</v>
      </c>
      <c r="W65" s="22">
        <v>5029.0886083549995</v>
      </c>
      <c r="X65" s="22">
        <v>60936.067234315007</v>
      </c>
      <c r="Y65" s="22">
        <v>3966.4015031100134</v>
      </c>
      <c r="Z65" s="22">
        <v>5214.652029956982</v>
      </c>
      <c r="AA65" s="22">
        <v>2544.9478452409967</v>
      </c>
      <c r="AB65" s="22">
        <v>3923.0218355230172</v>
      </c>
      <c r="AC65" s="22">
        <v>5054.8489834859793</v>
      </c>
      <c r="AD65" s="22">
        <v>19836.470374939003</v>
      </c>
      <c r="AE65" s="22">
        <v>3678.2660503209918</v>
      </c>
      <c r="AF65" s="22">
        <v>2912.9839608570328</v>
      </c>
      <c r="AG65" s="22">
        <v>2239.2099666689755</v>
      </c>
      <c r="AH65" s="22">
        <v>1687.208375599992</v>
      </c>
      <c r="AI65" s="22">
        <v>4752.5084923980176</v>
      </c>
      <c r="AJ65" s="22">
        <v>78185.519377248012</v>
      </c>
      <c r="AK65" s="22">
        <v>4943.9084820759599</v>
      </c>
      <c r="AL65" s="22">
        <v>4671.5962855810067</v>
      </c>
      <c r="AM65" s="22">
        <v>4150.913096178032</v>
      </c>
      <c r="AN65" s="22">
        <v>3452.58</v>
      </c>
      <c r="AO65" s="22">
        <v>7712</v>
      </c>
      <c r="AP65" s="22">
        <v>4649.7257589880028</v>
      </c>
      <c r="AQ65" s="22">
        <v>9026.5228487799759</v>
      </c>
      <c r="AR65" s="22">
        <v>2627.8800437300233</v>
      </c>
      <c r="AS65" s="22">
        <v>2181.9727059649886</v>
      </c>
      <c r="AT65" s="22">
        <v>1654.0221835069824</v>
      </c>
      <c r="AU65" s="22">
        <v>6307.8332005109987</v>
      </c>
      <c r="AV65" s="22"/>
      <c r="AW65" s="22"/>
      <c r="AX65" s="22"/>
    </row>
    <row r="66" spans="1:50" x14ac:dyDescent="0.25">
      <c r="A66" s="15" t="s">
        <v>105</v>
      </c>
      <c r="B66" s="16" t="s">
        <v>51</v>
      </c>
      <c r="C66" s="22">
        <v>876.90471069698106</v>
      </c>
      <c r="D66" s="22">
        <v>612.03246177801338</v>
      </c>
      <c r="E66" s="22">
        <v>5261.8975775540021</v>
      </c>
      <c r="F66" s="22">
        <v>2287.0490645919926</v>
      </c>
      <c r="G66" s="22">
        <v>8682.5447415300005</v>
      </c>
      <c r="H66" s="22">
        <v>819.01892083400162</v>
      </c>
      <c r="I66" s="22">
        <v>1269.872097192012</v>
      </c>
      <c r="J66" s="22">
        <v>605.35423995100427</v>
      </c>
      <c r="K66" s="22">
        <v>2034.6141862869845</v>
      </c>
      <c r="L66" s="22">
        <v>28569.61905392402</v>
      </c>
      <c r="M66" s="22">
        <v>11469.144733253983</v>
      </c>
      <c r="N66" s="22">
        <v>2251.1098068910069</v>
      </c>
      <c r="O66" s="22">
        <v>969.51386897100019</v>
      </c>
      <c r="P66" s="22">
        <v>656.38542804500321</v>
      </c>
      <c r="Q66" s="22">
        <v>6812.2072374909912</v>
      </c>
      <c r="R66" s="22">
        <v>4788.5515968170075</v>
      </c>
      <c r="S66" s="22">
        <v>16697.144622077001</v>
      </c>
      <c r="T66" s="22">
        <v>1255.7982424770016</v>
      </c>
      <c r="U66" s="22">
        <v>561.25359000498429</v>
      </c>
      <c r="V66" s="22">
        <v>371.64701732300455</v>
      </c>
      <c r="W66" s="22">
        <v>2797.6960955359973</v>
      </c>
      <c r="X66" s="22">
        <v>51031.072118445998</v>
      </c>
      <c r="Y66" s="22">
        <v>19732.14530231402</v>
      </c>
      <c r="Z66" s="22">
        <v>3188.7109492890013</v>
      </c>
      <c r="AA66" s="22">
        <v>1200.1703955869889</v>
      </c>
      <c r="AB66" s="22">
        <v>788.49652462999802</v>
      </c>
      <c r="AC66" s="22">
        <v>2137.2149957590154</v>
      </c>
      <c r="AD66" s="22">
        <v>10730.264841263997</v>
      </c>
      <c r="AE66" s="22">
        <v>697.53515053199953</v>
      </c>
      <c r="AF66" s="22">
        <v>623.36084370900062</v>
      </c>
      <c r="AG66" s="22">
        <v>1355.6901457950007</v>
      </c>
      <c r="AH66" s="22">
        <v>568.36806611798238</v>
      </c>
      <c r="AI66" s="22">
        <v>1080.7586115070153</v>
      </c>
      <c r="AJ66" s="22">
        <v>40410.817583748983</v>
      </c>
      <c r="AK66" s="22">
        <v>13944.680127155996</v>
      </c>
      <c r="AL66" s="22">
        <v>4451.9041593820148</v>
      </c>
      <c r="AM66" s="22">
        <v>2201.4003703230119</v>
      </c>
      <c r="AN66" s="22">
        <v>3062.66</v>
      </c>
      <c r="AO66" s="22">
        <v>4625.58</v>
      </c>
      <c r="AP66" s="22">
        <v>5046.8755489969917</v>
      </c>
      <c r="AQ66" s="22">
        <v>10150.419868141005</v>
      </c>
      <c r="AR66" s="22">
        <v>822.86204197400366</v>
      </c>
      <c r="AS66" s="22">
        <v>2004.1068616909906</v>
      </c>
      <c r="AT66" s="22">
        <v>604.73867353101377</v>
      </c>
      <c r="AU66" s="22">
        <v>2354.5371193909959</v>
      </c>
      <c r="AV66" s="22"/>
      <c r="AW66" s="22"/>
      <c r="AX66" s="22"/>
    </row>
    <row r="67" spans="1:50" x14ac:dyDescent="0.25">
      <c r="A67" s="15" t="s">
        <v>105</v>
      </c>
      <c r="B67" s="16" t="s">
        <v>53</v>
      </c>
      <c r="C67" s="22">
        <v>873.04632883600425</v>
      </c>
      <c r="D67" s="22">
        <v>1490.1941948029853</v>
      </c>
      <c r="E67" s="22">
        <v>17645.936368218012</v>
      </c>
      <c r="F67" s="22">
        <v>2658.5348205879855</v>
      </c>
      <c r="G67" s="22">
        <v>3611.429762484011</v>
      </c>
      <c r="H67" s="22">
        <v>527.39804510000977</v>
      </c>
      <c r="I67" s="22">
        <v>495.63871855998877</v>
      </c>
      <c r="J67" s="22">
        <v>3172.2459627740027</v>
      </c>
      <c r="K67" s="22">
        <v>41661.138665742008</v>
      </c>
      <c r="L67" s="22">
        <v>114881.10882244597</v>
      </c>
      <c r="M67" s="22">
        <v>971.69360161200166</v>
      </c>
      <c r="N67" s="22">
        <v>4020.1169181760051</v>
      </c>
      <c r="O67" s="22">
        <v>70963.714477389003</v>
      </c>
      <c r="P67" s="22">
        <v>1658.8623157080146</v>
      </c>
      <c r="Q67" s="22">
        <v>5446.7692100019776</v>
      </c>
      <c r="R67" s="22">
        <v>15993.437974744011</v>
      </c>
      <c r="S67" s="22">
        <v>5742.1373131400323</v>
      </c>
      <c r="T67" s="22">
        <v>715.66791229898809</v>
      </c>
      <c r="U67" s="22">
        <v>811.60155641200254</v>
      </c>
      <c r="V67" s="22">
        <v>1015.9928368050023</v>
      </c>
      <c r="W67" s="22">
        <v>7137.2254710299894</v>
      </c>
      <c r="X67" s="22">
        <v>44358.56542751001</v>
      </c>
      <c r="Y67" s="22">
        <v>973.69467895000707</v>
      </c>
      <c r="Z67" s="22">
        <v>6813.1613247880014</v>
      </c>
      <c r="AA67" s="22">
        <v>1347.3207703119842</v>
      </c>
      <c r="AB67" s="22">
        <v>957.04493188997731</v>
      </c>
      <c r="AC67" s="22">
        <v>13441.470714736031</v>
      </c>
      <c r="AD67" s="22">
        <v>6250.0064181119669</v>
      </c>
      <c r="AE67" s="22">
        <v>3606.7130011300324</v>
      </c>
      <c r="AF67" s="22">
        <v>1066.5561443109764</v>
      </c>
      <c r="AG67" s="22">
        <v>1322.2808333170251</v>
      </c>
      <c r="AH67" s="22">
        <v>1047.7695559869753</v>
      </c>
      <c r="AI67" s="22">
        <v>12973.871248676034</v>
      </c>
      <c r="AJ67" s="22">
        <v>58819.458215427003</v>
      </c>
      <c r="AK67" s="22">
        <v>1131.5968747589504</v>
      </c>
      <c r="AL67" s="22">
        <v>13261.92303436104</v>
      </c>
      <c r="AM67" s="22">
        <v>3213.6085868139635</v>
      </c>
      <c r="AN67" s="22">
        <v>3856</v>
      </c>
      <c r="AO67" s="22">
        <v>6450.3</v>
      </c>
      <c r="AP67" s="22">
        <v>7577.4492689100152</v>
      </c>
      <c r="AQ67" s="22">
        <v>3993.0614630619821</v>
      </c>
      <c r="AR67" s="22">
        <v>981.08102626001346</v>
      </c>
      <c r="AS67" s="22">
        <v>112.36871213899576</v>
      </c>
      <c r="AT67" s="22">
        <v>775.38799343400751</v>
      </c>
      <c r="AU67" s="22">
        <v>22917.717153962993</v>
      </c>
      <c r="AV67" s="22"/>
      <c r="AW67" s="22"/>
      <c r="AX67" s="22"/>
    </row>
    <row r="68" spans="1:50" x14ac:dyDescent="0.25">
      <c r="A68" s="15" t="s">
        <v>105</v>
      </c>
      <c r="B68" s="16" t="s">
        <v>74</v>
      </c>
      <c r="C68" s="22">
        <v>31819.715390070342</v>
      </c>
      <c r="D68" s="22">
        <v>51706.934199039824</v>
      </c>
      <c r="E68" s="22">
        <v>444710.84328017011</v>
      </c>
      <c r="F68" s="22">
        <v>162993.85405811947</v>
      </c>
      <c r="G68" s="22">
        <v>288285.37273288053</v>
      </c>
      <c r="H68" s="22">
        <v>35224.655847139657</v>
      </c>
      <c r="I68" s="22">
        <v>52894.093346060254</v>
      </c>
      <c r="J68" s="22">
        <v>29435.346406029537</v>
      </c>
      <c r="K68" s="22">
        <v>276313.46363546047</v>
      </c>
      <c r="L68" s="22">
        <v>1384670.9413827294</v>
      </c>
      <c r="M68" s="22">
        <v>78652.911602650769</v>
      </c>
      <c r="N68" s="22">
        <v>167424.19678275939</v>
      </c>
      <c r="O68" s="22">
        <v>43621.56008154992</v>
      </c>
      <c r="P68" s="22">
        <v>76977.085203629918</v>
      </c>
      <c r="Q68" s="22">
        <v>380787.51485229004</v>
      </c>
      <c r="R68" s="22">
        <v>335669.16491917986</v>
      </c>
      <c r="S68" s="22">
        <v>222557.87297599018</v>
      </c>
      <c r="T68" s="22">
        <v>59999.992264940403</v>
      </c>
      <c r="U68" s="22">
        <v>47716.197148479521</v>
      </c>
      <c r="V68" s="22">
        <v>79572.680481069721</v>
      </c>
      <c r="W68" s="22">
        <v>174648.54435009044</v>
      </c>
      <c r="X68" s="22">
        <v>1375023.8930653296</v>
      </c>
      <c r="Y68" s="22">
        <v>137156.70939802006</v>
      </c>
      <c r="Z68" s="22">
        <v>181533.85758342966</v>
      </c>
      <c r="AA68" s="22">
        <v>61424.47179303132</v>
      </c>
      <c r="AB68" s="22">
        <v>60169.018905050121</v>
      </c>
      <c r="AC68" s="22">
        <v>217603.10701029934</v>
      </c>
      <c r="AD68" s="22">
        <v>370969.30764060002</v>
      </c>
      <c r="AE68" s="22">
        <v>193032.09805430006</v>
      </c>
      <c r="AF68" s="22">
        <v>54563.73363642022</v>
      </c>
      <c r="AG68" s="22">
        <v>50713.612849160098</v>
      </c>
      <c r="AH68" s="22">
        <v>37673.967379139736</v>
      </c>
      <c r="AI68" s="22">
        <v>186464.45681663044</v>
      </c>
      <c r="AJ68" s="22">
        <v>3153838.5818889495</v>
      </c>
      <c r="AK68" s="22">
        <v>88277.97205880098</v>
      </c>
      <c r="AL68" s="22">
        <v>176405.92863339931</v>
      </c>
      <c r="AM68" s="22">
        <v>105006.78890779987</v>
      </c>
      <c r="AN68" s="22">
        <v>61292.160000000003</v>
      </c>
      <c r="AO68" s="22">
        <v>370056.32</v>
      </c>
      <c r="AP68" s="22">
        <v>209335.46007843874</v>
      </c>
      <c r="AQ68" s="22">
        <v>328971.1425832212</v>
      </c>
      <c r="AR68" s="22">
        <v>84034.92954017967</v>
      </c>
      <c r="AS68" s="22">
        <v>57400.623892830685</v>
      </c>
      <c r="AT68" s="22">
        <v>50644.734922528267</v>
      </c>
      <c r="AU68" s="22">
        <v>258929.08225699142</v>
      </c>
      <c r="AV68" s="22"/>
      <c r="AW68" s="22"/>
      <c r="AX68" s="22"/>
    </row>
    <row r="69" spans="1:50" x14ac:dyDescent="0.25">
      <c r="A69" s="15" t="s">
        <v>105</v>
      </c>
      <c r="B69" s="16" t="s">
        <v>75</v>
      </c>
      <c r="C69" s="22">
        <v>2981.7812811189797</v>
      </c>
      <c r="D69" s="22">
        <v>8379.3264531070017</v>
      </c>
      <c r="E69" s="22">
        <v>31096.075914126995</v>
      </c>
      <c r="F69" s="22">
        <v>9207.4684109229711</v>
      </c>
      <c r="G69" s="22">
        <v>10433.279854234017</v>
      </c>
      <c r="H69" s="22">
        <v>3083.2519650380127</v>
      </c>
      <c r="I69" s="22">
        <v>2597.7271463510115</v>
      </c>
      <c r="J69" s="22">
        <v>5311.1631405689986</v>
      </c>
      <c r="K69" s="22">
        <v>29870.552267791005</v>
      </c>
      <c r="L69" s="22">
        <v>95778.036492833926</v>
      </c>
      <c r="M69" s="22">
        <v>5957.4830843680538</v>
      </c>
      <c r="N69" s="22">
        <v>19748.208227452007</v>
      </c>
      <c r="O69" s="22">
        <v>4347.8785250360379</v>
      </c>
      <c r="P69" s="22">
        <v>5390.365711351973</v>
      </c>
      <c r="Q69" s="22">
        <v>43881.335687472019</v>
      </c>
      <c r="R69" s="22">
        <v>22609.016218079953</v>
      </c>
      <c r="S69" s="22">
        <v>11673.704469345976</v>
      </c>
      <c r="T69" s="22">
        <v>4313.2356595901074</v>
      </c>
      <c r="U69" s="22">
        <v>4682.1329256489407</v>
      </c>
      <c r="V69" s="22">
        <v>3071.0298219970427</v>
      </c>
      <c r="W69" s="22">
        <v>16337.812968167011</v>
      </c>
      <c r="X69" s="22">
        <v>146165.17623975698</v>
      </c>
      <c r="Y69" s="22">
        <v>4426.3726095239399</v>
      </c>
      <c r="Z69" s="22">
        <v>16979.643676651991</v>
      </c>
      <c r="AA69" s="22">
        <v>3577.9731485500233</v>
      </c>
      <c r="AB69" s="22">
        <v>4629.4311594440369</v>
      </c>
      <c r="AC69" s="22">
        <v>28599.245707690017</v>
      </c>
      <c r="AD69" s="22">
        <v>22433.672150022932</v>
      </c>
      <c r="AE69" s="22">
        <v>32511.795006911037</v>
      </c>
      <c r="AF69" s="22">
        <v>3399.5716438159579</v>
      </c>
      <c r="AG69" s="22">
        <v>13330.038721456076</v>
      </c>
      <c r="AH69" s="22">
        <v>3121.6201209259452</v>
      </c>
      <c r="AI69" s="22">
        <v>18143.772526721004</v>
      </c>
      <c r="AJ69" s="22">
        <v>187108.71831050108</v>
      </c>
      <c r="AK69" s="22">
        <v>3450.64143615996</v>
      </c>
      <c r="AL69" s="22">
        <v>21274.839158723014</v>
      </c>
      <c r="AM69" s="22">
        <v>3617.3640301940031</v>
      </c>
      <c r="AN69" s="22">
        <v>4889.83</v>
      </c>
      <c r="AO69" s="22">
        <v>56113.54</v>
      </c>
      <c r="AP69" s="22">
        <v>15565.33040799899</v>
      </c>
      <c r="AQ69" s="22">
        <v>23007.306594099966</v>
      </c>
      <c r="AR69" s="22">
        <v>12185.808433798957</v>
      </c>
      <c r="AS69" s="22">
        <v>5545.4816893490497</v>
      </c>
      <c r="AT69" s="22">
        <v>3187.6612436400028</v>
      </c>
      <c r="AU69" s="22">
        <v>22504.415778703988</v>
      </c>
      <c r="AV69" s="22"/>
      <c r="AW69" s="22"/>
      <c r="AX69" s="22"/>
    </row>
    <row r="70" spans="1:50" x14ac:dyDescent="0.25">
      <c r="A70" s="15" t="s">
        <v>106</v>
      </c>
      <c r="B70" s="16" t="s">
        <v>52</v>
      </c>
      <c r="C70" s="22">
        <v>347.85257480898872</v>
      </c>
      <c r="D70" s="22">
        <v>910.95891081402078</v>
      </c>
      <c r="E70" s="22">
        <v>16052.168062059995</v>
      </c>
      <c r="F70" s="22">
        <v>4601.2698575700051</v>
      </c>
      <c r="G70" s="22">
        <v>29530.434180345968</v>
      </c>
      <c r="H70" s="22">
        <v>-200.59171283798059</v>
      </c>
      <c r="I70" s="22">
        <v>3611.1147709420184</v>
      </c>
      <c r="J70" s="22">
        <v>1260.0055795529624</v>
      </c>
      <c r="K70" s="22">
        <v>7496.9470658550272</v>
      </c>
      <c r="L70" s="22">
        <v>57143.024800995016</v>
      </c>
      <c r="M70" s="22">
        <v>6436.2019675399642</v>
      </c>
      <c r="N70" s="22">
        <v>6037.8754827280063</v>
      </c>
      <c r="O70" s="22">
        <v>2013.8756262580282</v>
      </c>
      <c r="P70" s="22">
        <v>3356.4206489920616</v>
      </c>
      <c r="Q70" s="22">
        <v>16452.147285911953</v>
      </c>
      <c r="R70" s="22">
        <v>24008.253781318024</v>
      </c>
      <c r="S70" s="22">
        <v>12262.932659460988</v>
      </c>
      <c r="T70" s="22">
        <v>16539.033594314998</v>
      </c>
      <c r="U70" s="22">
        <v>2115.0466503390344</v>
      </c>
      <c r="V70" s="22">
        <v>1379.8514017659472</v>
      </c>
      <c r="W70" s="22">
        <v>6446.3251910240506</v>
      </c>
      <c r="X70" s="22">
        <v>37228.585026167973</v>
      </c>
      <c r="Y70" s="22">
        <v>1117.1207491999958</v>
      </c>
      <c r="Z70" s="22">
        <v>6605.4163331270101</v>
      </c>
      <c r="AA70" s="22">
        <v>1647.0910496889846</v>
      </c>
      <c r="AB70" s="22">
        <v>2469.5477782269591</v>
      </c>
      <c r="AC70" s="22">
        <v>15863.039521964034</v>
      </c>
      <c r="AD70" s="22">
        <v>17153.92831062997</v>
      </c>
      <c r="AE70" s="22">
        <v>7974.5638232970377</v>
      </c>
      <c r="AF70" s="22">
        <v>2599.7710176599794</v>
      </c>
      <c r="AG70" s="22">
        <v>1646.0817696240265</v>
      </c>
      <c r="AH70" s="22">
        <v>2525.0212800249574</v>
      </c>
      <c r="AI70" s="22">
        <v>5710.4102829860058</v>
      </c>
      <c r="AJ70" s="22">
        <v>49856.215247985034</v>
      </c>
      <c r="AK70" s="22">
        <v>11975.511294233962</v>
      </c>
      <c r="AL70" s="22">
        <v>5776.6152051480021</v>
      </c>
      <c r="AM70" s="22">
        <v>1060.7155977440416</v>
      </c>
      <c r="AN70" s="22">
        <v>1796.04</v>
      </c>
      <c r="AO70" s="22">
        <v>11517.67</v>
      </c>
      <c r="AP70" s="22">
        <v>16806.127079616999</v>
      </c>
      <c r="AQ70" s="22">
        <v>5506.9815166140324</v>
      </c>
      <c r="AR70" s="22">
        <v>1791.3702385529759</v>
      </c>
      <c r="AS70" s="22">
        <v>1700.2606466829893</v>
      </c>
      <c r="AT70" s="22">
        <v>1986.2858525229967</v>
      </c>
      <c r="AU70" s="22">
        <v>11693.673464675026</v>
      </c>
      <c r="AV70" s="22"/>
      <c r="AW70" s="22"/>
      <c r="AX70" s="22"/>
    </row>
    <row r="71" spans="1:50" x14ac:dyDescent="0.25">
      <c r="A71" s="15" t="s">
        <v>106</v>
      </c>
      <c r="B71" s="16" t="s">
        <v>77</v>
      </c>
      <c r="C71" s="22">
        <v>1179.131200541975</v>
      </c>
      <c r="D71" s="22">
        <v>1086.6630651895102</v>
      </c>
      <c r="E71" s="22">
        <v>8152.9374657986045</v>
      </c>
      <c r="F71" s="22">
        <v>2935.6617643719946</v>
      </c>
      <c r="G71" s="22">
        <v>3481.2424723639997</v>
      </c>
      <c r="H71" s="22">
        <v>2419.4318320110033</v>
      </c>
      <c r="I71" s="22">
        <v>776.08934612100711</v>
      </c>
      <c r="J71" s="22">
        <v>955.02113659499446</v>
      </c>
      <c r="K71" s="22">
        <v>2551.0948391279962</v>
      </c>
      <c r="L71" s="22">
        <v>27698.987794014</v>
      </c>
      <c r="M71" s="22">
        <v>908.72904583599302</v>
      </c>
      <c r="N71" s="22">
        <v>1774.444557654002</v>
      </c>
      <c r="O71" s="22">
        <v>1423.0137365450209</v>
      </c>
      <c r="P71" s="22">
        <v>968.39731109798595</v>
      </c>
      <c r="Q71" s="22">
        <v>5048.763071016001</v>
      </c>
      <c r="R71" s="22">
        <v>4638.0675724140019</v>
      </c>
      <c r="S71" s="22">
        <v>3709.2059439540026</v>
      </c>
      <c r="T71" s="22">
        <v>1762.0475288930029</v>
      </c>
      <c r="U71" s="22">
        <v>3546.8334968419804</v>
      </c>
      <c r="V71" s="22">
        <v>1091.6376192160242</v>
      </c>
      <c r="W71" s="22">
        <v>6060.8170901229896</v>
      </c>
      <c r="X71" s="22">
        <v>22053.89951574101</v>
      </c>
      <c r="Y71" s="22">
        <v>742.21253328298917</v>
      </c>
      <c r="Z71" s="22">
        <v>2174.2388968089945</v>
      </c>
      <c r="AA71" s="22">
        <v>1107.0643506710185</v>
      </c>
      <c r="AB71" s="22">
        <v>825.1865871129994</v>
      </c>
      <c r="AC71" s="22">
        <v>6777.314329950008</v>
      </c>
      <c r="AD71" s="22">
        <v>6644.5610033569974</v>
      </c>
      <c r="AE71" s="22">
        <v>3221.9504514500004</v>
      </c>
      <c r="AF71" s="22">
        <v>2350.3155562629981</v>
      </c>
      <c r="AG71" s="22">
        <v>819.20837555600156</v>
      </c>
      <c r="AH71" s="22">
        <v>598.37895059600123</v>
      </c>
      <c r="AI71" s="22">
        <v>4402.5630079569819</v>
      </c>
      <c r="AJ71" s="22">
        <v>22424.741076647013</v>
      </c>
      <c r="AK71" s="22">
        <v>2644.6602284850087</v>
      </c>
      <c r="AL71" s="22">
        <v>4160.1136507600022</v>
      </c>
      <c r="AM71" s="22">
        <v>934.73838501097634</v>
      </c>
      <c r="AN71" s="22">
        <v>1566.88</v>
      </c>
      <c r="AO71" s="22">
        <v>1696.52</v>
      </c>
      <c r="AP71" s="22">
        <v>1828.5312993900006</v>
      </c>
      <c r="AQ71" s="22">
        <v>4880.2213629559992</v>
      </c>
      <c r="AR71" s="22">
        <v>1486.520354111999</v>
      </c>
      <c r="AS71" s="22">
        <v>3690.7775027140015</v>
      </c>
      <c r="AT71" s="22">
        <v>566.93111961099203</v>
      </c>
      <c r="AU71" s="22">
        <v>3082.6041630709951</v>
      </c>
      <c r="AV71" s="22"/>
      <c r="AW71" s="22"/>
      <c r="AX71" s="22"/>
    </row>
    <row r="72" spans="1:50" x14ac:dyDescent="0.25">
      <c r="A72" s="15" t="s">
        <v>106</v>
      </c>
      <c r="B72" s="16" t="s">
        <v>79</v>
      </c>
      <c r="C72" s="22">
        <v>3416.8511087560328</v>
      </c>
      <c r="D72" s="22">
        <v>2149.7271671099588</v>
      </c>
      <c r="E72" s="22">
        <v>20850.877079844009</v>
      </c>
      <c r="F72" s="22">
        <v>12092.100762630987</v>
      </c>
      <c r="G72" s="22">
        <v>11766.546829573985</v>
      </c>
      <c r="H72" s="22">
        <v>3977.2157101340126</v>
      </c>
      <c r="I72" s="22">
        <v>1748.3581853230135</v>
      </c>
      <c r="J72" s="22">
        <v>3842.2809302430251</v>
      </c>
      <c r="K72" s="22">
        <v>13239.921420430997</v>
      </c>
      <c r="L72" s="22">
        <v>51975.476641320973</v>
      </c>
      <c r="M72" s="22">
        <v>2822.5032615460223</v>
      </c>
      <c r="N72" s="22">
        <v>10575.644991393958</v>
      </c>
      <c r="O72" s="22">
        <v>2086.9570748870028</v>
      </c>
      <c r="P72" s="22">
        <v>1200.0105541800731</v>
      </c>
      <c r="Q72" s="22">
        <v>36498.53170834895</v>
      </c>
      <c r="R72" s="22">
        <v>18962.414682830044</v>
      </c>
      <c r="S72" s="22">
        <v>7255.0407531249803</v>
      </c>
      <c r="T72" s="22">
        <v>3782.3351992940297</v>
      </c>
      <c r="U72" s="22">
        <v>3304.9936080239713</v>
      </c>
      <c r="V72" s="22">
        <v>3577.7430308840121</v>
      </c>
      <c r="W72" s="22">
        <v>10524.013594413991</v>
      </c>
      <c r="X72" s="22">
        <v>47059.827560515027</v>
      </c>
      <c r="Y72" s="22">
        <v>1782.9422011039569</v>
      </c>
      <c r="Z72" s="22">
        <v>10208.254229907994</v>
      </c>
      <c r="AA72" s="22">
        <v>2073.5387744640466</v>
      </c>
      <c r="AB72" s="22">
        <v>2208.6883488817839</v>
      </c>
      <c r="AC72" s="22">
        <v>20077.581941521959</v>
      </c>
      <c r="AD72" s="22">
        <v>31030.408259675023</v>
      </c>
      <c r="AE72" s="22">
        <v>10449.004049714014</v>
      </c>
      <c r="AF72" s="22">
        <v>5118.7314097289927</v>
      </c>
      <c r="AG72" s="22">
        <v>3371.5268962070113</v>
      </c>
      <c r="AH72" s="22">
        <v>436.19513070699759</v>
      </c>
      <c r="AI72" s="22">
        <v>10774.579916853982</v>
      </c>
      <c r="AJ72" s="22">
        <v>47242.571830507019</v>
      </c>
      <c r="AK72" s="22">
        <v>2093.5095532509731</v>
      </c>
      <c r="AL72" s="22">
        <v>10722.313024414994</v>
      </c>
      <c r="AM72" s="22">
        <v>2489.8770412320155</v>
      </c>
      <c r="AN72" s="22">
        <v>2048.5500000000002</v>
      </c>
      <c r="AO72" s="22">
        <v>11096.25</v>
      </c>
      <c r="AP72" s="22">
        <v>24365.323032642016</v>
      </c>
      <c r="AQ72" s="22">
        <v>6129.1122140589869</v>
      </c>
      <c r="AR72" s="22">
        <v>1698.9033028730191</v>
      </c>
      <c r="AS72" s="22">
        <v>3623.5659671890317</v>
      </c>
      <c r="AT72" s="22">
        <v>1818.2558214809978</v>
      </c>
      <c r="AU72" s="22">
        <v>14793.574501690979</v>
      </c>
      <c r="AV72" s="22"/>
      <c r="AW72" s="22"/>
      <c r="AX72" s="22"/>
    </row>
    <row r="73" spans="1:50" x14ac:dyDescent="0.25">
      <c r="A73" s="15" t="s">
        <v>107</v>
      </c>
      <c r="B73" s="16" t="s">
        <v>46</v>
      </c>
      <c r="C73" s="22">
        <v>5337.3138455669978</v>
      </c>
      <c r="D73" s="22">
        <v>1785.7212239609798</v>
      </c>
      <c r="E73" s="22">
        <v>6455.5215518070036</v>
      </c>
      <c r="F73" s="22">
        <v>3189.3173464279971</v>
      </c>
      <c r="G73" s="22">
        <v>3294.8702284710016</v>
      </c>
      <c r="H73" s="22">
        <v>1363.5868498860218</v>
      </c>
      <c r="I73" s="22">
        <v>-433.18758609500946</v>
      </c>
      <c r="J73" s="22">
        <v>1213.5573995439918</v>
      </c>
      <c r="K73" s="22">
        <v>8295.7156219900062</v>
      </c>
      <c r="L73" s="22">
        <v>35637.850456618005</v>
      </c>
      <c r="M73" s="22">
        <v>3014.3685432430066</v>
      </c>
      <c r="N73" s="22">
        <v>8049.6362511359912</v>
      </c>
      <c r="O73" s="22">
        <v>1898.4027972249896</v>
      </c>
      <c r="P73" s="22">
        <v>1217.845831018989</v>
      </c>
      <c r="Q73" s="22">
        <v>4921.2426807430165</v>
      </c>
      <c r="R73" s="22">
        <v>15947.870450111979</v>
      </c>
      <c r="S73" s="22">
        <v>4153.2576490869978</v>
      </c>
      <c r="T73" s="22">
        <v>1010.7758822879987</v>
      </c>
      <c r="U73" s="22">
        <v>1047.4014257670206</v>
      </c>
      <c r="V73" s="22">
        <v>878.30170737899607</v>
      </c>
      <c r="W73" s="22">
        <v>9114.7605486059911</v>
      </c>
      <c r="X73" s="22">
        <v>25455.788510914019</v>
      </c>
      <c r="Y73" s="22">
        <v>2532.4169281979848</v>
      </c>
      <c r="Z73" s="22">
        <v>9965.8892026469985</v>
      </c>
      <c r="AA73" s="22">
        <v>1328.2444804309926</v>
      </c>
      <c r="AB73" s="22">
        <v>849.25942334500724</v>
      </c>
      <c r="AC73" s="22">
        <v>5213.9850792109792</v>
      </c>
      <c r="AD73" s="22">
        <v>12674.215278072021</v>
      </c>
      <c r="AE73" s="22">
        <v>4561.6999085889838</v>
      </c>
      <c r="AF73" s="22">
        <v>1102.7797237109917</v>
      </c>
      <c r="AG73" s="22">
        <v>1172.2846208859992</v>
      </c>
      <c r="AH73" s="22">
        <v>1630.1938606580079</v>
      </c>
      <c r="AI73" s="22">
        <v>6380.7053592610173</v>
      </c>
      <c r="AJ73" s="22">
        <v>24153.896666651999</v>
      </c>
      <c r="AK73" s="22">
        <v>942.44593523399089</v>
      </c>
      <c r="AL73" s="22">
        <v>5397.8037298670097</v>
      </c>
      <c r="AM73" s="22">
        <v>2538.2047355260001</v>
      </c>
      <c r="AN73" s="22">
        <v>1018.96</v>
      </c>
      <c r="AO73" s="22">
        <v>11728.92</v>
      </c>
      <c r="AP73" s="22">
        <v>5196.6757657900162</v>
      </c>
      <c r="AQ73" s="22">
        <v>4986.731447039987</v>
      </c>
      <c r="AR73" s="22">
        <v>1213.3367448970093</v>
      </c>
      <c r="AS73" s="22">
        <v>1067.2994457859895</v>
      </c>
      <c r="AT73" s="22">
        <v>3073.3580045400013</v>
      </c>
      <c r="AU73" s="22">
        <v>11919.524327929015</v>
      </c>
      <c r="AV73" s="22"/>
      <c r="AW73" s="22"/>
      <c r="AX73" s="22"/>
    </row>
    <row r="74" spans="1:50" x14ac:dyDescent="0.25">
      <c r="A74" s="15" t="s">
        <v>107</v>
      </c>
      <c r="B74" s="16" t="s">
        <v>55</v>
      </c>
      <c r="C74" s="22">
        <v>1960.8437169899698</v>
      </c>
      <c r="D74" s="22">
        <v>2951.6387114480021</v>
      </c>
      <c r="E74" s="22">
        <v>11791.583631627</v>
      </c>
      <c r="F74" s="22">
        <v>4721.0618082419969</v>
      </c>
      <c r="G74" s="22">
        <v>7331.073914432025</v>
      </c>
      <c r="H74" s="22">
        <v>2184.2154058959859</v>
      </c>
      <c r="I74" s="22">
        <v>1560.5002609099902</v>
      </c>
      <c r="J74" s="22">
        <v>1383.0237959689985</v>
      </c>
      <c r="K74" s="22">
        <v>13369.312208635034</v>
      </c>
      <c r="L74" s="22">
        <v>38229.810146771953</v>
      </c>
      <c r="M74" s="22">
        <v>3864.8279249470215</v>
      </c>
      <c r="N74" s="22">
        <v>9670.9129326370312</v>
      </c>
      <c r="O74" s="22">
        <v>2576.8663670589449</v>
      </c>
      <c r="P74" s="22">
        <v>2222.5720314950158</v>
      </c>
      <c r="Q74" s="22">
        <v>11592.273494102992</v>
      </c>
      <c r="R74" s="22">
        <v>5294.7972579519846</v>
      </c>
      <c r="S74" s="22">
        <v>9170.1060373190267</v>
      </c>
      <c r="T74" s="22">
        <v>428.3243747499946</v>
      </c>
      <c r="U74" s="22">
        <v>1500.6873454010056</v>
      </c>
      <c r="V74" s="22">
        <v>945.53883290698286</v>
      </c>
      <c r="W74" s="22">
        <v>12312.405188934004</v>
      </c>
      <c r="X74" s="22">
        <v>35271.138301253028</v>
      </c>
      <c r="Y74" s="22">
        <v>1864.7351923179813</v>
      </c>
      <c r="Z74" s="22">
        <v>11390.426250030985</v>
      </c>
      <c r="AA74" s="22">
        <v>1712.4247568430146</v>
      </c>
      <c r="AB74" s="22">
        <v>5812.517813672981</v>
      </c>
      <c r="AC74" s="22">
        <v>5814.4707199679979</v>
      </c>
      <c r="AD74" s="22">
        <v>10681.451156424999</v>
      </c>
      <c r="AE74" s="22">
        <v>307.80564460699679</v>
      </c>
      <c r="AF74" s="22">
        <v>2936.2422984340228</v>
      </c>
      <c r="AG74" s="22">
        <v>787.52677428399329</v>
      </c>
      <c r="AH74" s="22">
        <v>717.75393301900476</v>
      </c>
      <c r="AI74" s="22">
        <v>8456.415331746015</v>
      </c>
      <c r="AJ74" s="22">
        <v>22853.333219171967</v>
      </c>
      <c r="AK74" s="22">
        <v>1417.5448122069938</v>
      </c>
      <c r="AL74" s="22">
        <v>8220.0247953660437</v>
      </c>
      <c r="AM74" s="22">
        <v>2575.328055491962</v>
      </c>
      <c r="AN74" s="22">
        <v>2632.34</v>
      </c>
      <c r="AO74" s="22">
        <v>9266.5499999999993</v>
      </c>
      <c r="AP74" s="22">
        <v>7314.1143501900078</v>
      </c>
      <c r="AQ74" s="22">
        <v>5194.7546933029953</v>
      </c>
      <c r="AR74" s="22">
        <v>6675.21791209199</v>
      </c>
      <c r="AS74" s="22">
        <v>1086.0493905979965</v>
      </c>
      <c r="AT74" s="22">
        <v>923.25754236601642</v>
      </c>
      <c r="AU74" s="22">
        <v>9436.8245896119915</v>
      </c>
      <c r="AV74" s="22"/>
      <c r="AW74" s="22"/>
      <c r="AX74" s="22"/>
    </row>
    <row r="75" spans="1:50" x14ac:dyDescent="0.25">
      <c r="A75" s="15" t="s">
        <v>107</v>
      </c>
      <c r="B75" s="16" t="s">
        <v>81</v>
      </c>
      <c r="C75" s="22">
        <v>2111.3899388769642</v>
      </c>
      <c r="D75" s="22">
        <v>3867.8223194620223</v>
      </c>
      <c r="E75" s="22">
        <v>41406.313978835009</v>
      </c>
      <c r="F75" s="22">
        <v>29623.294876473024</v>
      </c>
      <c r="G75" s="22">
        <v>17383.928725683945</v>
      </c>
      <c r="H75" s="22">
        <v>1842.0990221690154</v>
      </c>
      <c r="I75" s="22">
        <v>1900.9120216330048</v>
      </c>
      <c r="J75" s="22">
        <v>3900.1342040930176</v>
      </c>
      <c r="K75" s="22">
        <v>11119.633722865954</v>
      </c>
      <c r="L75" s="22">
        <v>91655.876599212992</v>
      </c>
      <c r="M75" s="22">
        <v>3171.0953885080526</v>
      </c>
      <c r="N75" s="22">
        <v>15635.56239787396</v>
      </c>
      <c r="O75" s="22">
        <v>2296.077533371048</v>
      </c>
      <c r="P75" s="22">
        <v>7854.8173589470098</v>
      </c>
      <c r="Q75" s="22">
        <v>29038.94344380399</v>
      </c>
      <c r="R75" s="22">
        <v>49951.269617486047</v>
      </c>
      <c r="S75" s="22">
        <v>29006.197204961907</v>
      </c>
      <c r="T75" s="22">
        <v>4442.9451687660767</v>
      </c>
      <c r="U75" s="22">
        <v>6080.7743184979772</v>
      </c>
      <c r="V75" s="22">
        <v>2906.740409962018</v>
      </c>
      <c r="W75" s="22">
        <v>14753.656984649017</v>
      </c>
      <c r="X75" s="22">
        <v>89976.631152504007</v>
      </c>
      <c r="Y75" s="22">
        <v>5238.4891394429142</v>
      </c>
      <c r="Z75" s="22">
        <v>14463.697012290009</v>
      </c>
      <c r="AA75" s="22">
        <v>5134.0488975290209</v>
      </c>
      <c r="AB75" s="22">
        <v>3518.560073036002</v>
      </c>
      <c r="AC75" s="22">
        <v>21008.319181438012</v>
      </c>
      <c r="AD75" s="22">
        <v>32809.104704600992</v>
      </c>
      <c r="AE75" s="22">
        <v>19461.790319269989</v>
      </c>
      <c r="AF75" s="22">
        <v>2896.5001947080018</v>
      </c>
      <c r="AG75" s="22">
        <v>3005.2813080119668</v>
      </c>
      <c r="AH75" s="22">
        <v>3018.9337158970302</v>
      </c>
      <c r="AI75" s="22">
        <v>14196.285463551059</v>
      </c>
      <c r="AJ75" s="22">
        <v>96536.943346154992</v>
      </c>
      <c r="AK75" s="22">
        <v>7221.2732749970164</v>
      </c>
      <c r="AL75" s="22">
        <v>14004.125744096003</v>
      </c>
      <c r="AM75" s="22">
        <v>4144.4441685240017</v>
      </c>
      <c r="AN75" s="22">
        <v>3443.61</v>
      </c>
      <c r="AO75" s="22">
        <v>38004.17</v>
      </c>
      <c r="AP75" s="22">
        <v>13443.141665701056</v>
      </c>
      <c r="AQ75" s="22">
        <v>20126.157654266921</v>
      </c>
      <c r="AR75" s="22">
        <v>5333.6319316700101</v>
      </c>
      <c r="AS75" s="22">
        <v>4739.2491451260867</v>
      </c>
      <c r="AT75" s="22">
        <v>3773.7341565939132</v>
      </c>
      <c r="AU75" s="22">
        <v>17420.627525429009</v>
      </c>
      <c r="AV75" s="22"/>
      <c r="AW75" s="22"/>
      <c r="AX75" s="22"/>
    </row>
    <row r="76" spans="1:50" x14ac:dyDescent="0.25">
      <c r="A76" s="15" t="s">
        <v>107</v>
      </c>
      <c r="B76" s="16" t="s">
        <v>82</v>
      </c>
      <c r="C76" s="22">
        <v>9440.0130008029519</v>
      </c>
      <c r="D76" s="22">
        <v>4134.9600029300782</v>
      </c>
      <c r="E76" s="22">
        <v>37399.071195880999</v>
      </c>
      <c r="F76" s="22">
        <v>4793.4787974919891</v>
      </c>
      <c r="G76" s="22">
        <v>7776.2275925060385</v>
      </c>
      <c r="H76" s="22">
        <v>2554.0828518249909</v>
      </c>
      <c r="I76" s="22">
        <v>2306.3455746459658</v>
      </c>
      <c r="J76" s="22">
        <v>5960.7844391120016</v>
      </c>
      <c r="K76" s="22">
        <v>46122.390621079016</v>
      </c>
      <c r="L76" s="22">
        <v>92615.598076430033</v>
      </c>
      <c r="M76" s="22">
        <v>15995.02837814996</v>
      </c>
      <c r="N76" s="22">
        <v>25690.328219847986</v>
      </c>
      <c r="O76" s="22">
        <v>8379.0903410629835</v>
      </c>
      <c r="P76" s="22">
        <v>10275.445542486093</v>
      </c>
      <c r="Q76" s="22">
        <v>26536.369898748002</v>
      </c>
      <c r="R76" s="22">
        <v>22936.40214931994</v>
      </c>
      <c r="S76" s="22">
        <v>14021.716510765022</v>
      </c>
      <c r="T76" s="22">
        <v>3274.7680341009982</v>
      </c>
      <c r="U76" s="22">
        <v>8512.931846089079</v>
      </c>
      <c r="V76" s="22">
        <v>4291.6644723089412</v>
      </c>
      <c r="W76" s="22">
        <v>19236.007273501949</v>
      </c>
      <c r="X76" s="22">
        <v>84374.603238108102</v>
      </c>
      <c r="Y76" s="22">
        <v>4061.2664962050039</v>
      </c>
      <c r="Z76" s="22">
        <v>17772.500963322003</v>
      </c>
      <c r="AA76" s="22">
        <v>2119.7039416709449</v>
      </c>
      <c r="AB76" s="22">
        <v>2714.7347448089859</v>
      </c>
      <c r="AC76" s="22">
        <v>11187.883293278981</v>
      </c>
      <c r="AD76" s="22">
        <v>20164.61682659504</v>
      </c>
      <c r="AE76" s="22">
        <v>16269.694384688977</v>
      </c>
      <c r="AF76" s="22">
        <v>1468.1719128610566</v>
      </c>
      <c r="AG76" s="22">
        <v>3432.0052865989273</v>
      </c>
      <c r="AH76" s="22">
        <v>3457.6042938920436</v>
      </c>
      <c r="AI76" s="22">
        <v>24076.94060005201</v>
      </c>
      <c r="AJ76" s="22">
        <v>77587.647257559933</v>
      </c>
      <c r="AK76" s="22">
        <v>1594.5931797280209</v>
      </c>
      <c r="AL76" s="22">
        <v>22359.829970975989</v>
      </c>
      <c r="AM76" s="22">
        <v>1900.5471598900622</v>
      </c>
      <c r="AN76" s="22">
        <v>2225.0500000000002</v>
      </c>
      <c r="AO76" s="22">
        <v>37662.620000000003</v>
      </c>
      <c r="AP76" s="22">
        <v>27627.67250371899</v>
      </c>
      <c r="AQ76" s="22">
        <v>6654.6986414510175</v>
      </c>
      <c r="AR76" s="22">
        <v>1561.6400505479542</v>
      </c>
      <c r="AS76" s="22">
        <v>3725.5504293570411</v>
      </c>
      <c r="AT76" s="22">
        <v>757.46923057298409</v>
      </c>
      <c r="AU76" s="22">
        <v>22145.954278519028</v>
      </c>
      <c r="AV76" s="22"/>
      <c r="AW76" s="22"/>
      <c r="AX76" s="22"/>
    </row>
    <row r="77" spans="1:50" x14ac:dyDescent="0.25">
      <c r="A77" s="15" t="s">
        <v>108</v>
      </c>
      <c r="B77" s="16" t="s">
        <v>15</v>
      </c>
      <c r="C77" s="22">
        <v>2856.9886509419885</v>
      </c>
      <c r="D77" s="22">
        <v>690.99668935599038</v>
      </c>
      <c r="E77" s="22">
        <v>7721.2682978400262</v>
      </c>
      <c r="F77" s="22">
        <v>2003.8692553959845</v>
      </c>
      <c r="G77" s="22">
        <v>2823.0352904320171</v>
      </c>
      <c r="H77" s="22">
        <v>834.48668165699928</v>
      </c>
      <c r="I77" s="22">
        <v>327.37096950798878</v>
      </c>
      <c r="J77" s="22">
        <v>266.92467594199115</v>
      </c>
      <c r="K77" s="22">
        <v>8381.84806454301</v>
      </c>
      <c r="L77" s="22">
        <v>26687.048131736985</v>
      </c>
      <c r="M77" s="22">
        <v>2292.5621430920146</v>
      </c>
      <c r="N77" s="22">
        <v>8113.9344212849974</v>
      </c>
      <c r="O77" s="22">
        <v>1893.993486123014</v>
      </c>
      <c r="P77" s="22">
        <v>2107.8038762549986</v>
      </c>
      <c r="Q77" s="22">
        <v>4153.3914836600015</v>
      </c>
      <c r="R77" s="22">
        <v>1752.1227442400123</v>
      </c>
      <c r="S77" s="22">
        <v>9416.0523578189895</v>
      </c>
      <c r="T77" s="22">
        <v>3128.1866368800111</v>
      </c>
      <c r="U77" s="22">
        <v>321.64583644497907</v>
      </c>
      <c r="V77" s="22">
        <v>66.051755479013082</v>
      </c>
      <c r="W77" s="22">
        <v>7388.1841275129991</v>
      </c>
      <c r="X77" s="22">
        <v>16099.785195714998</v>
      </c>
      <c r="Y77" s="22">
        <v>653.46061482001096</v>
      </c>
      <c r="Z77" s="22">
        <v>6414.3197290219832</v>
      </c>
      <c r="AA77" s="22">
        <v>186.22329882500344</v>
      </c>
      <c r="AB77" s="22">
        <v>3606.3782388280815</v>
      </c>
      <c r="AC77" s="22">
        <v>579.92604217102053</v>
      </c>
      <c r="AD77" s="22">
        <v>8733.8269063499756</v>
      </c>
      <c r="AE77" s="22">
        <v>6806.971815308003</v>
      </c>
      <c r="AF77" s="22">
        <v>622.60894997100695</v>
      </c>
      <c r="AG77" s="22">
        <v>340.75924474198837</v>
      </c>
      <c r="AH77" s="22">
        <v>278.34307249900303</v>
      </c>
      <c r="AI77" s="22">
        <v>8267.0887838850031</v>
      </c>
      <c r="AJ77" s="22">
        <v>23045.87210588</v>
      </c>
      <c r="AK77" s="22">
        <v>842.5016829649976</v>
      </c>
      <c r="AL77" s="22">
        <v>8911.6325996759988</v>
      </c>
      <c r="AM77" s="22">
        <v>864.91513695000322</v>
      </c>
      <c r="AN77" s="22">
        <v>837.31</v>
      </c>
      <c r="AO77" s="22">
        <v>2737.36</v>
      </c>
      <c r="AP77" s="22">
        <v>4638.3294619700173</v>
      </c>
      <c r="AQ77" s="22">
        <v>1464.768125497998</v>
      </c>
      <c r="AR77" s="22">
        <v>455.07727938899188</v>
      </c>
      <c r="AS77" s="22">
        <v>306.97781223800848</v>
      </c>
      <c r="AT77" s="22">
        <v>500.73649808199843</v>
      </c>
      <c r="AU77" s="22">
        <v>11477.81094657199</v>
      </c>
      <c r="AV77" s="22"/>
      <c r="AW77" s="22"/>
      <c r="AX77" s="22"/>
    </row>
    <row r="78" spans="1:50" x14ac:dyDescent="0.25">
      <c r="A78" s="15" t="s">
        <v>108</v>
      </c>
      <c r="B78" s="16" t="s">
        <v>65</v>
      </c>
      <c r="C78" s="22">
        <v>1588.1675123799942</v>
      </c>
      <c r="D78" s="22">
        <v>742.068522201007</v>
      </c>
      <c r="E78" s="22">
        <v>9093.1285757240257</v>
      </c>
      <c r="F78" s="22">
        <v>2797.74449168297</v>
      </c>
      <c r="G78" s="22">
        <v>12938.771932364034</v>
      </c>
      <c r="H78" s="22">
        <v>-334.53420398599701</v>
      </c>
      <c r="I78" s="22">
        <v>783.07698125595925</v>
      </c>
      <c r="J78" s="22">
        <v>236.52291616803268</v>
      </c>
      <c r="K78" s="22">
        <v>16987.870816949988</v>
      </c>
      <c r="L78" s="22">
        <v>108157.00438328</v>
      </c>
      <c r="M78" s="22">
        <v>1499.2375119220233</v>
      </c>
      <c r="N78" s="22">
        <v>16500.314070934954</v>
      </c>
      <c r="O78" s="22">
        <v>1099.3911858660285</v>
      </c>
      <c r="P78" s="22">
        <v>4106.659622428997</v>
      </c>
      <c r="Q78" s="22">
        <v>6910.9400311659556</v>
      </c>
      <c r="R78" s="22">
        <v>22334.061573239043</v>
      </c>
      <c r="S78" s="22">
        <v>5327.525736237003</v>
      </c>
      <c r="T78" s="22">
        <v>588.2250102449907</v>
      </c>
      <c r="U78" s="22">
        <v>864.05445323500317</v>
      </c>
      <c r="V78" s="22">
        <v>1875.4609956409549</v>
      </c>
      <c r="W78" s="22">
        <v>20536.397924941033</v>
      </c>
      <c r="X78" s="22">
        <v>73021.809230097977</v>
      </c>
      <c r="Y78" s="22">
        <v>873.41590140300104</v>
      </c>
      <c r="Z78" s="22">
        <v>19358.367102837015</v>
      </c>
      <c r="AA78" s="22">
        <v>1134.4466932039941</v>
      </c>
      <c r="AB78" s="22">
        <v>907.42921553098131</v>
      </c>
      <c r="AC78" s="22">
        <v>5445.6883718310273</v>
      </c>
      <c r="AD78" s="22">
        <v>10412.069578218972</v>
      </c>
      <c r="AE78" s="22">
        <v>9173.7441699970514</v>
      </c>
      <c r="AF78" s="22">
        <v>1191.1473516330007</v>
      </c>
      <c r="AG78" s="22">
        <v>889.34936289698817</v>
      </c>
      <c r="AH78" s="22">
        <v>1333.1500364620006</v>
      </c>
      <c r="AI78" s="22">
        <v>19622.190703875967</v>
      </c>
      <c r="AJ78" s="22">
        <v>63788.747722258035</v>
      </c>
      <c r="AK78" s="22">
        <v>3755.2465753539582</v>
      </c>
      <c r="AL78" s="22">
        <v>18434.428059594997</v>
      </c>
      <c r="AM78" s="22">
        <v>557.64540601603221</v>
      </c>
      <c r="AN78" s="22">
        <v>544.80999999999995</v>
      </c>
      <c r="AO78" s="22">
        <v>3950.28</v>
      </c>
      <c r="AP78" s="22">
        <v>6276.1448295259615</v>
      </c>
      <c r="AQ78" s="22">
        <v>7419.9392531230114</v>
      </c>
      <c r="AR78" s="22">
        <v>1077.6313112539938</v>
      </c>
      <c r="AS78" s="22">
        <v>601.54802270903019</v>
      </c>
      <c r="AT78" s="22">
        <v>1675.5743082959671</v>
      </c>
      <c r="AU78" s="22">
        <v>20755.495535998023</v>
      </c>
      <c r="AV78" s="22"/>
      <c r="AW78" s="22"/>
      <c r="AX78" s="22"/>
    </row>
    <row r="79" spans="1:50" x14ac:dyDescent="0.25">
      <c r="A79" s="15" t="s">
        <v>108</v>
      </c>
      <c r="B79" s="16" t="s">
        <v>71</v>
      </c>
      <c r="C79" s="22">
        <v>171.43455454900686</v>
      </c>
      <c r="D79" s="22">
        <v>5057.8105916463974</v>
      </c>
      <c r="E79" s="22">
        <v>4829.6281073284918</v>
      </c>
      <c r="F79" s="22">
        <v>2850.4946801963961</v>
      </c>
      <c r="G79" s="22">
        <v>4671.9784733410052</v>
      </c>
      <c r="H79" s="22">
        <v>466.04601703349908</v>
      </c>
      <c r="I79" s="22">
        <v>398.14749185950495</v>
      </c>
      <c r="J79" s="22">
        <v>385.12736983559444</v>
      </c>
      <c r="K79" s="22">
        <v>4474.7742186268006</v>
      </c>
      <c r="L79" s="22">
        <v>16757.454286936903</v>
      </c>
      <c r="M79" s="22">
        <v>759.16133483299927</v>
      </c>
      <c r="N79" s="22">
        <v>4367.327236201003</v>
      </c>
      <c r="O79" s="22">
        <v>1374.5957854290027</v>
      </c>
      <c r="P79" s="22">
        <v>789.2545009204041</v>
      </c>
      <c r="Q79" s="22">
        <v>8828.3239113536983</v>
      </c>
      <c r="R79" s="22">
        <v>3847.8331105674006</v>
      </c>
      <c r="S79" s="22">
        <v>7278.733080652004</v>
      </c>
      <c r="T79" s="22">
        <v>1284.9580030329962</v>
      </c>
      <c r="U79" s="22">
        <v>1575.8357761009975</v>
      </c>
      <c r="V79" s="22">
        <v>2696.8146829110046</v>
      </c>
      <c r="W79" s="22">
        <v>-554.37940329000412</v>
      </c>
      <c r="X79" s="22">
        <v>12988.777664023</v>
      </c>
      <c r="Y79" s="22">
        <v>555.0458051530004</v>
      </c>
      <c r="Z79" s="22">
        <v>3352.5345156070107</v>
      </c>
      <c r="AA79" s="22">
        <v>1512.2152894129977</v>
      </c>
      <c r="AB79" s="22">
        <v>6819.8832220326003</v>
      </c>
      <c r="AC79" s="22">
        <v>6413.7695999959979</v>
      </c>
      <c r="AD79" s="22">
        <v>4628.7420097849972</v>
      </c>
      <c r="AE79" s="22">
        <v>1539.0869690510008</v>
      </c>
      <c r="AF79" s="22">
        <v>638.28293369500898</v>
      </c>
      <c r="AG79" s="22">
        <v>527.05593249399681</v>
      </c>
      <c r="AH79" s="22">
        <v>409.83220768200408</v>
      </c>
      <c r="AI79" s="22">
        <v>4751.4958659479889</v>
      </c>
      <c r="AJ79" s="22">
        <v>12967.889666295014</v>
      </c>
      <c r="AK79" s="22">
        <v>704.11243084497983</v>
      </c>
      <c r="AL79" s="22">
        <v>3760.1600364690239</v>
      </c>
      <c r="AM79" s="22">
        <v>633.11128382399329</v>
      </c>
      <c r="AN79" s="22">
        <v>9654.49</v>
      </c>
      <c r="AO79" s="22">
        <v>706.91</v>
      </c>
      <c r="AP79" s="22">
        <v>38151.568758425987</v>
      </c>
      <c r="AQ79" s="22">
        <v>1507.8578070450167</v>
      </c>
      <c r="AR79" s="22">
        <v>136.49822226600372</v>
      </c>
      <c r="AS79" s="22">
        <v>255.58558888098923</v>
      </c>
      <c r="AT79" s="22">
        <v>350.81512024300173</v>
      </c>
      <c r="AU79" s="22">
        <v>2487.5251371560153</v>
      </c>
      <c r="AV79" s="22"/>
      <c r="AW79" s="22"/>
      <c r="AX79" s="22"/>
    </row>
    <row r="80" spans="1:50" x14ac:dyDescent="0.25">
      <c r="A80" s="15" t="s">
        <v>108</v>
      </c>
      <c r="B80" s="16" t="s">
        <v>86</v>
      </c>
      <c r="C80" s="22">
        <v>1481.1556306949933</v>
      </c>
      <c r="D80" s="22">
        <v>10053.188176138035</v>
      </c>
      <c r="E80" s="22">
        <v>25440.716274876031</v>
      </c>
      <c r="F80" s="22">
        <v>9456.3722053119563</v>
      </c>
      <c r="G80" s="22">
        <v>13796.68156370701</v>
      </c>
      <c r="H80" s="22">
        <v>9089.8555046090041</v>
      </c>
      <c r="I80" s="22">
        <v>1114.3491837059846</v>
      </c>
      <c r="J80" s="22">
        <v>608.26440841599833</v>
      </c>
      <c r="K80" s="22">
        <v>10424.050302166026</v>
      </c>
      <c r="L80" s="22">
        <v>62299.030482136004</v>
      </c>
      <c r="M80" s="22">
        <v>1085.1718648939859</v>
      </c>
      <c r="N80" s="22">
        <v>9688.6489464269835</v>
      </c>
      <c r="O80" s="22">
        <v>1725.9424139460316</v>
      </c>
      <c r="P80" s="22">
        <v>1638.9028113770182</v>
      </c>
      <c r="Q80" s="22">
        <v>15169.959893000021</v>
      </c>
      <c r="R80" s="22">
        <v>19249.897242271982</v>
      </c>
      <c r="S80" s="22">
        <v>14074.442414626013</v>
      </c>
      <c r="T80" s="22">
        <v>7243.4917829469778</v>
      </c>
      <c r="U80" s="22">
        <v>774.47727133199805</v>
      </c>
      <c r="V80" s="22">
        <v>804.10458520503016</v>
      </c>
      <c r="W80" s="22">
        <v>11272.294743510021</v>
      </c>
      <c r="X80" s="22">
        <v>46086.570437735994</v>
      </c>
      <c r="Y80" s="22">
        <v>1779.7942114659818</v>
      </c>
      <c r="Z80" s="22">
        <v>11098.264499697019</v>
      </c>
      <c r="AA80" s="22">
        <v>1593.4454162999755</v>
      </c>
      <c r="AB80" s="22">
        <v>5860.9818524709553</v>
      </c>
      <c r="AC80" s="22">
        <v>5289.6851663140114</v>
      </c>
      <c r="AD80" s="22">
        <v>16590.893961880007</v>
      </c>
      <c r="AE80" s="22">
        <v>6958.2574523069779</v>
      </c>
      <c r="AF80" s="22">
        <v>1186.684090810013</v>
      </c>
      <c r="AG80" s="22">
        <v>1706.8516171140363</v>
      </c>
      <c r="AH80" s="22">
        <v>1706.1208986919955</v>
      </c>
      <c r="AI80" s="22">
        <v>13834.450283831975</v>
      </c>
      <c r="AJ80" s="22">
        <v>59476.700649006991</v>
      </c>
      <c r="AK80" s="22">
        <v>8809.4216015790007</v>
      </c>
      <c r="AL80" s="22">
        <v>14202.741326195013</v>
      </c>
      <c r="AM80" s="22">
        <v>3544.5981157710194</v>
      </c>
      <c r="AN80" s="22">
        <v>2560.61</v>
      </c>
      <c r="AO80" s="22">
        <v>10446.39</v>
      </c>
      <c r="AP80" s="22">
        <v>7247.9194192530122</v>
      </c>
      <c r="AQ80" s="22">
        <v>11595.40562532295</v>
      </c>
      <c r="AR80" s="22">
        <v>1478.7710265780333</v>
      </c>
      <c r="AS80" s="22">
        <v>1781.9550991610158</v>
      </c>
      <c r="AT80" s="22">
        <v>1786.4720985009917</v>
      </c>
      <c r="AU80" s="22">
        <v>16410.725869162008</v>
      </c>
      <c r="AV80" s="22"/>
      <c r="AW80" s="22"/>
      <c r="AX80" s="22"/>
    </row>
    <row r="81" spans="1:50" x14ac:dyDescent="0.25">
      <c r="A81" s="15" t="s">
        <v>108</v>
      </c>
      <c r="B81" s="16" t="s">
        <v>87</v>
      </c>
      <c r="C81" s="22">
        <v>645.68179729499388</v>
      </c>
      <c r="D81" s="22">
        <v>7204.9140389260137</v>
      </c>
      <c r="E81" s="22">
        <v>17638.136331215996</v>
      </c>
      <c r="F81" s="22">
        <v>9961.2360348529764</v>
      </c>
      <c r="G81" s="22">
        <v>16632.658409745025</v>
      </c>
      <c r="H81" s="22">
        <v>1354.1732839259785</v>
      </c>
      <c r="I81" s="22">
        <v>571.9175980539876</v>
      </c>
      <c r="J81" s="22">
        <v>426.7858801910188</v>
      </c>
      <c r="K81" s="22">
        <v>14763.880282620026</v>
      </c>
      <c r="L81" s="22">
        <v>69080.437654890993</v>
      </c>
      <c r="M81" s="22">
        <v>1852.6332877560053</v>
      </c>
      <c r="N81" s="22">
        <v>14649.657745922974</v>
      </c>
      <c r="O81" s="22">
        <v>3664.7754762319964</v>
      </c>
      <c r="P81" s="22">
        <v>5723.19083146099</v>
      </c>
      <c r="Q81" s="22">
        <v>19798.669305217045</v>
      </c>
      <c r="R81" s="22">
        <v>3026.4646162969875</v>
      </c>
      <c r="S81" s="22">
        <v>22491.039619573974</v>
      </c>
      <c r="T81" s="22">
        <v>1322.6808644260163</v>
      </c>
      <c r="U81" s="22">
        <v>5558.2321639460279</v>
      </c>
      <c r="V81" s="22">
        <v>1625.1360758229857</v>
      </c>
      <c r="W81" s="22">
        <v>10595.341719990014</v>
      </c>
      <c r="X81" s="22">
        <v>46175.839303226967</v>
      </c>
      <c r="Y81" s="22">
        <v>1070.9469814230106</v>
      </c>
      <c r="Z81" s="22">
        <v>10404.193760717986</v>
      </c>
      <c r="AA81" s="22">
        <v>2286.593679089041</v>
      </c>
      <c r="AB81" s="22">
        <v>4505.4559624780086</v>
      </c>
      <c r="AC81" s="22">
        <v>10332.217196028971</v>
      </c>
      <c r="AD81" s="22">
        <v>9272.1997457430116</v>
      </c>
      <c r="AE81" s="22">
        <v>12553.022927607002</v>
      </c>
      <c r="AF81" s="22">
        <v>1088.1683771309908</v>
      </c>
      <c r="AG81" s="22">
        <v>1662.9135112800286</v>
      </c>
      <c r="AH81" s="22">
        <v>3809.0839212680003</v>
      </c>
      <c r="AI81" s="22">
        <v>27527.573725078953</v>
      </c>
      <c r="AJ81" s="22">
        <v>49046.961275324051</v>
      </c>
      <c r="AK81" s="22">
        <v>6598.3483004179434</v>
      </c>
      <c r="AL81" s="22">
        <v>15272.298132995027</v>
      </c>
      <c r="AM81" s="22">
        <v>5293.54244810401</v>
      </c>
      <c r="AN81" s="22">
        <v>1961.91</v>
      </c>
      <c r="AO81" s="22">
        <v>15050.55</v>
      </c>
      <c r="AP81" s="22">
        <v>271.34218525298638</v>
      </c>
      <c r="AQ81" s="22">
        <v>10734.505225917033</v>
      </c>
      <c r="AR81" s="22">
        <v>1137.1178202249575</v>
      </c>
      <c r="AS81" s="22">
        <v>877.22067813400645</v>
      </c>
      <c r="AT81" s="22">
        <v>1726.9414593600086</v>
      </c>
      <c r="AU81" s="22">
        <v>11192.170786323026</v>
      </c>
      <c r="AV81" s="22"/>
      <c r="AW81" s="22"/>
      <c r="AX81" s="22"/>
    </row>
    <row r="82" spans="1:50" x14ac:dyDescent="0.25">
      <c r="A82" s="19"/>
      <c r="B82" s="20" t="s">
        <v>89</v>
      </c>
      <c r="P82" s="22"/>
      <c r="Z82" s="22"/>
      <c r="AA82" s="22"/>
      <c r="AE82" s="22"/>
      <c r="AH82" s="22"/>
      <c r="AI82" s="22"/>
      <c r="AJ82" s="22"/>
      <c r="AK82" s="22"/>
      <c r="AL82" s="22"/>
      <c r="AU82" s="22"/>
    </row>
    <row r="83" spans="1:50" x14ac:dyDescent="0.25">
      <c r="B83" s="21" t="s">
        <v>3</v>
      </c>
      <c r="C83" s="22">
        <f t="shared" ref="C83:Y83" si="0">SUM(C4:C82)</f>
        <v>565957.1458586863</v>
      </c>
      <c r="D83" s="22">
        <f t="shared" si="0"/>
        <v>768487.9117957243</v>
      </c>
      <c r="E83" s="22">
        <f t="shared" si="0"/>
        <v>4457892.085394538</v>
      </c>
      <c r="F83" s="22">
        <f t="shared" si="0"/>
        <v>1993552.4041564572</v>
      </c>
      <c r="G83" s="22">
        <f t="shared" si="0"/>
        <v>2616096.5120232911</v>
      </c>
      <c r="H83" s="22">
        <f t="shared" si="0"/>
        <v>857359.65135193174</v>
      </c>
      <c r="I83" s="22">
        <f t="shared" si="0"/>
        <v>534223.70236339723</v>
      </c>
      <c r="J83" s="22">
        <f t="shared" si="0"/>
        <v>496614.06828473427</v>
      </c>
      <c r="K83" s="22">
        <f t="shared" si="0"/>
        <v>2475385.7396742478</v>
      </c>
      <c r="L83" s="22">
        <f t="shared" si="0"/>
        <v>16404901.952519851</v>
      </c>
      <c r="M83" s="22">
        <f t="shared" si="0"/>
        <v>1160429.0235324844</v>
      </c>
      <c r="N83" s="22">
        <f t="shared" si="0"/>
        <v>1919986.8188646652</v>
      </c>
      <c r="O83" s="22">
        <f t="shared" si="0"/>
        <v>862629.1708510397</v>
      </c>
      <c r="P83" s="22">
        <f t="shared" si="0"/>
        <v>1018040.0180468122</v>
      </c>
      <c r="Q83" s="22">
        <f t="shared" si="0"/>
        <v>4366318.6230941862</v>
      </c>
      <c r="R83" s="22">
        <f t="shared" si="0"/>
        <v>3419269.3886951841</v>
      </c>
      <c r="S83" s="22">
        <f t="shared" si="0"/>
        <v>2469580.2389449705</v>
      </c>
      <c r="T83" s="22">
        <f t="shared" si="0"/>
        <v>799981.63276562141</v>
      </c>
      <c r="U83" s="22">
        <f t="shared" si="0"/>
        <v>823906.56977431977</v>
      </c>
      <c r="V83" s="22">
        <f t="shared" si="0"/>
        <v>683430.48916473973</v>
      </c>
      <c r="W83" s="22">
        <f t="shared" si="0"/>
        <v>1982384.4469805029</v>
      </c>
      <c r="X83" s="22">
        <f t="shared" si="0"/>
        <v>18457589.249932952</v>
      </c>
      <c r="Y83" s="22">
        <f t="shared" si="0"/>
        <v>1003005.1908891203</v>
      </c>
      <c r="Z83" s="22">
        <v>1984867.5329713551</v>
      </c>
      <c r="AA83" s="22">
        <v>836394.91347593314</v>
      </c>
      <c r="AB83" s="22">
        <f t="shared" ref="AB83:AL83" si="1">SUM(AB4:AB81)</f>
        <v>744325.30444133794</v>
      </c>
      <c r="AC83" s="22">
        <f t="shared" si="1"/>
        <v>2840663.2264535022</v>
      </c>
      <c r="AD83" s="22">
        <f t="shared" si="1"/>
        <v>4320490.4660668187</v>
      </c>
      <c r="AE83" s="22">
        <f t="shared" si="1"/>
        <v>2442915.1753138932</v>
      </c>
      <c r="AF83" s="22">
        <f t="shared" si="1"/>
        <v>762344.56768486125</v>
      </c>
      <c r="AG83" s="22">
        <f t="shared" si="1"/>
        <v>704505.92604555027</v>
      </c>
      <c r="AH83" s="22">
        <f t="shared" si="1"/>
        <v>637709.37056058052</v>
      </c>
      <c r="AI83" s="22">
        <f t="shared" si="1"/>
        <v>2273111.5887989961</v>
      </c>
      <c r="AJ83" s="22">
        <f t="shared" si="1"/>
        <v>21386327.554618884</v>
      </c>
      <c r="AK83" s="22">
        <f t="shared" si="1"/>
        <v>1127801.567100141</v>
      </c>
      <c r="AL83" s="22">
        <f t="shared" si="1"/>
        <v>2129405.1464630379</v>
      </c>
      <c r="AM83" s="22">
        <f t="shared" ref="AM83:AX83" si="2">SUM(AM4:AM81)</f>
        <v>1002710.3170843924</v>
      </c>
      <c r="AN83" s="22">
        <f t="shared" si="2"/>
        <v>1003496.92</v>
      </c>
      <c r="AO83" s="22">
        <f t="shared" si="2"/>
        <v>3812041.0999999996</v>
      </c>
      <c r="AP83" s="22">
        <f t="shared" si="2"/>
        <v>2932088.4379254594</v>
      </c>
      <c r="AQ83" s="22">
        <f t="shared" si="2"/>
        <v>2949955.7450506212</v>
      </c>
      <c r="AR83" s="22">
        <f t="shared" si="2"/>
        <v>954878.79590005556</v>
      </c>
      <c r="AS83" s="22">
        <f t="shared" si="2"/>
        <v>755334.7662961859</v>
      </c>
      <c r="AT83" s="22">
        <f t="shared" si="2"/>
        <v>771385.96374840243</v>
      </c>
      <c r="AU83" s="22">
        <f t="shared" si="2"/>
        <v>2414971.3579736464</v>
      </c>
      <c r="AV83" s="22">
        <f t="shared" si="2"/>
        <v>0</v>
      </c>
      <c r="AW83" s="22">
        <f t="shared" si="2"/>
        <v>0</v>
      </c>
      <c r="AX83" s="22">
        <f t="shared" si="2"/>
        <v>0</v>
      </c>
    </row>
    <row r="85" spans="1:50" x14ac:dyDescent="0.25">
      <c r="B85" s="13">
        <v>1</v>
      </c>
      <c r="C85" s="13">
        <v>2</v>
      </c>
      <c r="D85" s="13">
        <v>3</v>
      </c>
      <c r="E85" s="13">
        <v>4</v>
      </c>
      <c r="F85" s="13">
        <v>5</v>
      </c>
      <c r="G85" s="13">
        <v>6</v>
      </c>
      <c r="H85" s="13">
        <v>7</v>
      </c>
      <c r="I85" s="13">
        <v>8</v>
      </c>
      <c r="J85" s="13">
        <v>9</v>
      </c>
      <c r="K85" s="13">
        <v>10</v>
      </c>
      <c r="L85" s="13">
        <v>11</v>
      </c>
      <c r="M85" s="13">
        <v>12</v>
      </c>
      <c r="N85" s="13">
        <v>13</v>
      </c>
      <c r="O85" s="13">
        <v>14</v>
      </c>
      <c r="P85" s="13">
        <v>15</v>
      </c>
      <c r="Q85" s="13">
        <v>16</v>
      </c>
      <c r="R85" s="13">
        <v>17</v>
      </c>
      <c r="S85" s="13">
        <v>18</v>
      </c>
      <c r="T85" s="13">
        <v>19</v>
      </c>
      <c r="U85" s="13">
        <v>20</v>
      </c>
      <c r="V85" s="13">
        <v>21</v>
      </c>
      <c r="W85" s="13">
        <v>22</v>
      </c>
      <c r="X85" s="13">
        <v>23</v>
      </c>
      <c r="Y85" s="13">
        <v>24</v>
      </c>
      <c r="Z85" s="13">
        <v>25</v>
      </c>
      <c r="AA85" s="13">
        <v>26</v>
      </c>
      <c r="AB85" s="13">
        <v>27</v>
      </c>
      <c r="AC85" s="13">
        <v>28</v>
      </c>
      <c r="AD85" s="13">
        <v>29</v>
      </c>
      <c r="AE85" s="13">
        <v>30</v>
      </c>
      <c r="AF85" s="13">
        <v>31</v>
      </c>
      <c r="AG85" s="13">
        <v>32</v>
      </c>
      <c r="AH85" s="13">
        <v>33</v>
      </c>
      <c r="AI85" s="13">
        <v>34</v>
      </c>
      <c r="AJ85" s="13">
        <v>35</v>
      </c>
      <c r="AK85" s="13">
        <v>36</v>
      </c>
      <c r="AL85" s="13">
        <v>37</v>
      </c>
      <c r="AM85" s="13">
        <v>38</v>
      </c>
      <c r="AN85" s="13">
        <v>39</v>
      </c>
      <c r="AO85" s="13">
        <v>40</v>
      </c>
      <c r="AP85" s="13">
        <v>41</v>
      </c>
      <c r="AQ85" s="13">
        <v>42</v>
      </c>
      <c r="AR85" s="13">
        <v>43</v>
      </c>
      <c r="AS85" s="13">
        <v>44</v>
      </c>
      <c r="AT85" s="13">
        <v>45</v>
      </c>
      <c r="AU85" s="13">
        <v>46</v>
      </c>
      <c r="AV85" s="13">
        <v>47</v>
      </c>
      <c r="AW85" s="13">
        <v>48</v>
      </c>
      <c r="AX85" s="13">
        <v>49</v>
      </c>
    </row>
    <row r="87" spans="1:50" x14ac:dyDescent="0.25">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row>
  </sheetData>
  <sortState xmlns:xlrd2="http://schemas.microsoft.com/office/spreadsheetml/2017/richdata2" ref="A4:AM81">
    <sortCondition ref="A4:A81"/>
    <sortCondition ref="B4:B81"/>
  </sortState>
  <mergeCells count="6">
    <mergeCell ref="AM1:AX2"/>
    <mergeCell ref="C1:N2"/>
    <mergeCell ref="O1:Z2"/>
    <mergeCell ref="A1:A3"/>
    <mergeCell ref="B1:B3"/>
    <mergeCell ref="AA1:AL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87727-0203-4DE7-97CF-80DB00444DC6}">
  <dimension ref="A1:AX87"/>
  <sheetViews>
    <sheetView workbookViewId="0">
      <pane xSplit="2" ySplit="3" topLeftCell="AK57" activePane="bottomRight" state="frozen"/>
      <selection activeCell="AZ89" sqref="AZ89"/>
      <selection pane="topRight" activeCell="AZ89" sqref="AZ89"/>
      <selection pane="bottomLeft" activeCell="AZ89" sqref="AZ89"/>
      <selection pane="bottomRight" activeCell="AU85" sqref="AU85"/>
    </sheetView>
  </sheetViews>
  <sheetFormatPr defaultColWidth="8.81640625" defaultRowHeight="12.5" x14ac:dyDescent="0.25"/>
  <cols>
    <col min="1" max="1" width="8.7265625" style="13" bestFit="1" customWidth="1"/>
    <col min="2" max="2" width="19.81640625" style="13" customWidth="1"/>
    <col min="3" max="26" width="11.1796875" style="13" bestFit="1" customWidth="1"/>
    <col min="27" max="28" width="10.81640625" style="13" bestFit="1" customWidth="1"/>
    <col min="29" max="30" width="11.1796875" style="13" bestFit="1" customWidth="1"/>
    <col min="31" max="47" width="10.90625" style="13" bestFit="1" customWidth="1"/>
    <col min="48" max="16384" width="8.81640625" style="13"/>
  </cols>
  <sheetData>
    <row r="1" spans="1:50" x14ac:dyDescent="0.25">
      <c r="A1" s="75" t="s">
        <v>91</v>
      </c>
      <c r="B1" s="75" t="s">
        <v>92</v>
      </c>
      <c r="C1" s="77">
        <v>2023</v>
      </c>
      <c r="D1" s="70"/>
      <c r="E1" s="70"/>
      <c r="F1" s="70"/>
      <c r="G1" s="70"/>
      <c r="H1" s="70"/>
      <c r="I1" s="70"/>
      <c r="J1" s="70"/>
      <c r="K1" s="70"/>
      <c r="L1" s="70"/>
      <c r="M1" s="70"/>
      <c r="N1" s="71"/>
      <c r="O1" s="77">
        <v>2024</v>
      </c>
      <c r="P1" s="70"/>
      <c r="Q1" s="70"/>
      <c r="R1" s="70"/>
      <c r="S1" s="70"/>
      <c r="T1" s="70"/>
      <c r="U1" s="70"/>
      <c r="V1" s="70"/>
      <c r="W1" s="70"/>
      <c r="X1" s="70"/>
      <c r="Y1" s="70"/>
      <c r="Z1" s="71"/>
      <c r="AA1" s="77">
        <v>2025</v>
      </c>
      <c r="AB1" s="70"/>
      <c r="AC1" s="70"/>
      <c r="AD1" s="70"/>
      <c r="AE1" s="70"/>
      <c r="AF1" s="70"/>
      <c r="AG1" s="70"/>
      <c r="AH1" s="70"/>
      <c r="AI1" s="70"/>
      <c r="AJ1" s="70"/>
      <c r="AK1" s="70"/>
      <c r="AL1" s="71"/>
      <c r="AM1" s="77">
        <v>2026</v>
      </c>
      <c r="AN1" s="70"/>
      <c r="AO1" s="70"/>
      <c r="AP1" s="70"/>
      <c r="AQ1" s="70"/>
      <c r="AR1" s="70"/>
      <c r="AS1" s="70"/>
      <c r="AT1" s="70"/>
      <c r="AU1" s="70"/>
      <c r="AV1" s="70"/>
      <c r="AW1" s="70"/>
      <c r="AX1" s="71"/>
    </row>
    <row r="2" spans="1:50" x14ac:dyDescent="0.25">
      <c r="A2" s="75"/>
      <c r="B2" s="75"/>
      <c r="C2" s="72"/>
      <c r="D2" s="73"/>
      <c r="E2" s="73"/>
      <c r="F2" s="73"/>
      <c r="G2" s="73"/>
      <c r="H2" s="73"/>
      <c r="I2" s="73"/>
      <c r="J2" s="73"/>
      <c r="K2" s="73"/>
      <c r="L2" s="73"/>
      <c r="M2" s="73"/>
      <c r="N2" s="74"/>
      <c r="O2" s="72"/>
      <c r="P2" s="73"/>
      <c r="Q2" s="73"/>
      <c r="R2" s="73"/>
      <c r="S2" s="73"/>
      <c r="T2" s="73"/>
      <c r="U2" s="73"/>
      <c r="V2" s="73"/>
      <c r="W2" s="73"/>
      <c r="X2" s="73"/>
      <c r="Y2" s="73"/>
      <c r="Z2" s="74"/>
      <c r="AA2" s="72"/>
      <c r="AB2" s="73"/>
      <c r="AC2" s="73"/>
      <c r="AD2" s="73"/>
      <c r="AE2" s="73"/>
      <c r="AF2" s="73"/>
      <c r="AG2" s="73"/>
      <c r="AH2" s="73"/>
      <c r="AI2" s="73"/>
      <c r="AJ2" s="73"/>
      <c r="AK2" s="73"/>
      <c r="AL2" s="74"/>
      <c r="AM2" s="72"/>
      <c r="AN2" s="73"/>
      <c r="AO2" s="73"/>
      <c r="AP2" s="73"/>
      <c r="AQ2" s="73"/>
      <c r="AR2" s="73"/>
      <c r="AS2" s="73"/>
      <c r="AT2" s="73"/>
      <c r="AU2" s="73"/>
      <c r="AV2" s="73"/>
      <c r="AW2" s="73"/>
      <c r="AX2" s="74"/>
    </row>
    <row r="3" spans="1:50" x14ac:dyDescent="0.25">
      <c r="A3" s="75"/>
      <c r="B3" s="75"/>
      <c r="C3" s="14">
        <v>1</v>
      </c>
      <c r="D3" s="14">
        <v>2</v>
      </c>
      <c r="E3" s="14">
        <v>3</v>
      </c>
      <c r="F3" s="14">
        <v>4</v>
      </c>
      <c r="G3" s="14">
        <v>5</v>
      </c>
      <c r="H3" s="14">
        <v>6</v>
      </c>
      <c r="I3" s="14">
        <v>7</v>
      </c>
      <c r="J3" s="14">
        <v>8</v>
      </c>
      <c r="K3" s="14">
        <v>9</v>
      </c>
      <c r="L3" s="14">
        <v>10</v>
      </c>
      <c r="M3" s="14">
        <v>11</v>
      </c>
      <c r="N3" s="14">
        <v>12</v>
      </c>
      <c r="O3" s="14">
        <v>1</v>
      </c>
      <c r="P3" s="14">
        <v>2</v>
      </c>
      <c r="Q3" s="14">
        <v>3</v>
      </c>
      <c r="R3" s="14">
        <v>4</v>
      </c>
      <c r="S3" s="14">
        <v>5</v>
      </c>
      <c r="T3" s="14">
        <v>6</v>
      </c>
      <c r="U3" s="14">
        <v>7</v>
      </c>
      <c r="V3" s="14">
        <v>8</v>
      </c>
      <c r="W3" s="14">
        <v>9</v>
      </c>
      <c r="X3" s="14">
        <v>10</v>
      </c>
      <c r="Y3" s="14">
        <v>11</v>
      </c>
      <c r="Z3" s="14">
        <v>12</v>
      </c>
      <c r="AA3" s="14">
        <v>1</v>
      </c>
      <c r="AB3" s="14">
        <v>2</v>
      </c>
      <c r="AC3" s="14">
        <v>3</v>
      </c>
      <c r="AD3" s="14">
        <v>4</v>
      </c>
      <c r="AE3" s="14">
        <v>5</v>
      </c>
      <c r="AF3" s="14">
        <v>6</v>
      </c>
      <c r="AG3" s="14">
        <v>7</v>
      </c>
      <c r="AH3" s="14">
        <v>8</v>
      </c>
      <c r="AI3" s="14">
        <v>9</v>
      </c>
      <c r="AJ3" s="14">
        <v>10</v>
      </c>
      <c r="AK3" s="14">
        <v>11</v>
      </c>
      <c r="AL3" s="14">
        <v>12</v>
      </c>
      <c r="AM3" s="14">
        <v>1</v>
      </c>
      <c r="AN3" s="14">
        <v>2</v>
      </c>
      <c r="AO3" s="14">
        <v>3</v>
      </c>
      <c r="AP3" s="14">
        <v>4</v>
      </c>
      <c r="AQ3" s="14">
        <v>5</v>
      </c>
      <c r="AR3" s="14">
        <v>6</v>
      </c>
      <c r="AS3" s="14">
        <v>7</v>
      </c>
      <c r="AT3" s="14">
        <v>8</v>
      </c>
      <c r="AU3" s="14">
        <v>9</v>
      </c>
      <c r="AV3" s="14">
        <v>10</v>
      </c>
      <c r="AW3" s="14">
        <v>11</v>
      </c>
      <c r="AX3" s="14">
        <v>12</v>
      </c>
    </row>
    <row r="4" spans="1:50" x14ac:dyDescent="0.25">
      <c r="A4" s="15" t="s">
        <v>93</v>
      </c>
      <c r="B4" s="16" t="s">
        <v>14</v>
      </c>
      <c r="C4" s="22">
        <v>634700</v>
      </c>
      <c r="D4" s="22">
        <v>570764</v>
      </c>
      <c r="E4" s="22">
        <v>597279</v>
      </c>
      <c r="F4" s="22">
        <v>579798</v>
      </c>
      <c r="G4" s="22">
        <v>616855</v>
      </c>
      <c r="H4" s="22">
        <v>587393</v>
      </c>
      <c r="I4" s="22">
        <v>627963</v>
      </c>
      <c r="J4" s="22">
        <v>623673</v>
      </c>
      <c r="K4" s="22">
        <v>590999</v>
      </c>
      <c r="L4" s="22">
        <v>610390</v>
      </c>
      <c r="M4" s="22">
        <v>616313</v>
      </c>
      <c r="N4" s="22">
        <v>600679</v>
      </c>
      <c r="O4" s="22">
        <v>658825</v>
      </c>
      <c r="P4" s="22">
        <v>636949</v>
      </c>
      <c r="Q4" s="22">
        <v>631794</v>
      </c>
      <c r="R4" s="22">
        <v>657889</v>
      </c>
      <c r="S4" s="22">
        <v>668924</v>
      </c>
      <c r="T4" s="22">
        <v>660805</v>
      </c>
      <c r="U4" s="22">
        <v>699246</v>
      </c>
      <c r="V4" s="22">
        <v>704520</v>
      </c>
      <c r="W4" s="22">
        <v>671430</v>
      </c>
      <c r="X4" s="22">
        <v>714258</v>
      </c>
      <c r="Y4" s="22">
        <v>673961</v>
      </c>
      <c r="Z4" s="22">
        <v>679847</v>
      </c>
      <c r="AA4" s="22">
        <v>753017</v>
      </c>
      <c r="AB4" s="22">
        <v>669787</v>
      </c>
      <c r="AC4" s="22">
        <v>685472</v>
      </c>
      <c r="AD4" s="22">
        <v>701140</v>
      </c>
      <c r="AE4" s="22">
        <v>734385</v>
      </c>
      <c r="AF4" s="22">
        <v>701697</v>
      </c>
      <c r="AG4" s="22">
        <v>730001</v>
      </c>
      <c r="AH4" s="22">
        <v>769959</v>
      </c>
      <c r="AI4" s="22">
        <v>700145</v>
      </c>
      <c r="AJ4" s="22">
        <v>742879</v>
      </c>
      <c r="AK4" s="22">
        <v>725563</v>
      </c>
      <c r="AL4" s="22">
        <v>726820</v>
      </c>
      <c r="AM4" s="22">
        <v>773864</v>
      </c>
      <c r="AN4" s="22">
        <v>731456</v>
      </c>
      <c r="AO4" s="22">
        <v>739271</v>
      </c>
      <c r="AP4" s="22">
        <v>746086</v>
      </c>
      <c r="AQ4" s="22">
        <v>768299</v>
      </c>
      <c r="AR4" s="22">
        <v>757920</v>
      </c>
      <c r="AS4" s="22">
        <v>778788</v>
      </c>
      <c r="AT4" s="22">
        <v>810813</v>
      </c>
      <c r="AU4" s="22">
        <v>760021</v>
      </c>
      <c r="AV4" s="22"/>
      <c r="AW4" s="22"/>
      <c r="AX4" s="22"/>
    </row>
    <row r="5" spans="1:50" x14ac:dyDescent="0.25">
      <c r="A5" s="15" t="s">
        <v>93</v>
      </c>
      <c r="B5" s="16" t="s">
        <v>19</v>
      </c>
      <c r="C5" s="22">
        <v>2414936</v>
      </c>
      <c r="D5" s="22">
        <v>2366410</v>
      </c>
      <c r="E5" s="22">
        <v>2459815</v>
      </c>
      <c r="F5" s="22">
        <v>2511427</v>
      </c>
      <c r="G5" s="22">
        <v>2593226</v>
      </c>
      <c r="H5" s="22">
        <v>2455521</v>
      </c>
      <c r="I5" s="22">
        <v>2619685</v>
      </c>
      <c r="J5" s="22">
        <v>2520362</v>
      </c>
      <c r="K5" s="22">
        <v>2471564</v>
      </c>
      <c r="L5" s="22">
        <v>2723445</v>
      </c>
      <c r="M5" s="22">
        <v>2454393</v>
      </c>
      <c r="N5" s="22">
        <v>2542062</v>
      </c>
      <c r="O5" s="22">
        <v>2798225</v>
      </c>
      <c r="P5" s="22">
        <v>2654366</v>
      </c>
      <c r="Q5" s="22">
        <v>2752790</v>
      </c>
      <c r="R5" s="22">
        <v>2874467</v>
      </c>
      <c r="S5" s="22">
        <v>2881260</v>
      </c>
      <c r="T5" s="22">
        <v>2746001</v>
      </c>
      <c r="U5" s="22">
        <v>2843065</v>
      </c>
      <c r="V5" s="22">
        <v>2826671</v>
      </c>
      <c r="W5" s="22">
        <v>2740179</v>
      </c>
      <c r="X5" s="22">
        <v>3228801</v>
      </c>
      <c r="Y5" s="22">
        <v>2780776</v>
      </c>
      <c r="Z5" s="22">
        <v>2807828</v>
      </c>
      <c r="AA5" s="22">
        <v>3195405</v>
      </c>
      <c r="AB5" s="22">
        <v>2707443</v>
      </c>
      <c r="AC5" s="22">
        <v>2926712</v>
      </c>
      <c r="AD5" s="22">
        <v>2977465</v>
      </c>
      <c r="AE5" s="22">
        <v>3021819</v>
      </c>
      <c r="AF5" s="22">
        <v>2947368</v>
      </c>
      <c r="AG5" s="22">
        <v>2965414</v>
      </c>
      <c r="AH5" s="22">
        <v>2946373</v>
      </c>
      <c r="AI5" s="22">
        <v>2879653</v>
      </c>
      <c r="AJ5" s="22">
        <v>3360460</v>
      </c>
      <c r="AK5" s="22">
        <v>2893280</v>
      </c>
      <c r="AL5" s="22">
        <v>2933878</v>
      </c>
      <c r="AM5" s="22">
        <v>3205532</v>
      </c>
      <c r="AN5" s="22">
        <v>2933339</v>
      </c>
      <c r="AO5" s="22">
        <v>3023140</v>
      </c>
      <c r="AP5" s="22">
        <v>3127953</v>
      </c>
      <c r="AQ5" s="22">
        <v>3164419</v>
      </c>
      <c r="AR5" s="22">
        <v>3038831</v>
      </c>
      <c r="AS5" s="22">
        <v>3171318</v>
      </c>
      <c r="AT5" s="22">
        <v>3124107</v>
      </c>
      <c r="AU5" s="22">
        <v>3025845</v>
      </c>
      <c r="AV5" s="22"/>
      <c r="AW5" s="22"/>
      <c r="AX5" s="22"/>
    </row>
    <row r="6" spans="1:50" x14ac:dyDescent="0.25">
      <c r="A6" s="15" t="s">
        <v>93</v>
      </c>
      <c r="B6" s="16" t="s">
        <v>22</v>
      </c>
      <c r="C6" s="22">
        <v>880470</v>
      </c>
      <c r="D6" s="22">
        <v>831800</v>
      </c>
      <c r="E6" s="22">
        <v>851532</v>
      </c>
      <c r="F6" s="22">
        <v>873197</v>
      </c>
      <c r="G6" s="22">
        <v>939607</v>
      </c>
      <c r="H6" s="22">
        <v>894226</v>
      </c>
      <c r="I6" s="22">
        <v>922782</v>
      </c>
      <c r="J6" s="22">
        <v>919093</v>
      </c>
      <c r="K6" s="22">
        <v>1012426</v>
      </c>
      <c r="L6" s="22">
        <v>948331</v>
      </c>
      <c r="M6" s="22">
        <v>888280</v>
      </c>
      <c r="N6" s="22">
        <v>906264</v>
      </c>
      <c r="O6" s="22">
        <v>979048</v>
      </c>
      <c r="P6" s="22">
        <v>954221</v>
      </c>
      <c r="Q6" s="22">
        <v>983395</v>
      </c>
      <c r="R6" s="22">
        <v>978399</v>
      </c>
      <c r="S6" s="22">
        <v>996091</v>
      </c>
      <c r="T6" s="22">
        <v>991246</v>
      </c>
      <c r="U6" s="22">
        <v>1021489</v>
      </c>
      <c r="V6" s="22">
        <v>1035155</v>
      </c>
      <c r="W6" s="22">
        <v>1014684</v>
      </c>
      <c r="X6" s="22">
        <v>1034711</v>
      </c>
      <c r="Y6" s="22">
        <v>992192</v>
      </c>
      <c r="Z6" s="22">
        <v>1043204</v>
      </c>
      <c r="AA6" s="22">
        <v>1119393</v>
      </c>
      <c r="AB6" s="22">
        <v>1029814</v>
      </c>
      <c r="AC6" s="22">
        <v>1049140</v>
      </c>
      <c r="AD6" s="22">
        <v>1110690</v>
      </c>
      <c r="AE6" s="22">
        <v>1127381</v>
      </c>
      <c r="AF6" s="22">
        <v>1085033</v>
      </c>
      <c r="AG6" s="22">
        <v>1104402</v>
      </c>
      <c r="AH6" s="22">
        <v>1103846</v>
      </c>
      <c r="AI6" s="22">
        <v>1074038</v>
      </c>
      <c r="AJ6" s="22">
        <v>1148454</v>
      </c>
      <c r="AK6" s="22">
        <v>1090719</v>
      </c>
      <c r="AL6" s="22">
        <v>1094728</v>
      </c>
      <c r="AM6" s="22">
        <v>1173432</v>
      </c>
      <c r="AN6" s="22">
        <v>1147399</v>
      </c>
      <c r="AO6" s="22">
        <v>1136627</v>
      </c>
      <c r="AP6" s="22">
        <v>1165916</v>
      </c>
      <c r="AQ6" s="22">
        <v>1222723</v>
      </c>
      <c r="AR6" s="22">
        <v>1164451</v>
      </c>
      <c r="AS6" s="22">
        <v>1203549</v>
      </c>
      <c r="AT6" s="22">
        <v>1209616</v>
      </c>
      <c r="AU6" s="22">
        <v>1168728</v>
      </c>
      <c r="AV6" s="22"/>
      <c r="AW6" s="22"/>
      <c r="AX6" s="22"/>
    </row>
    <row r="7" spans="1:50" x14ac:dyDescent="0.25">
      <c r="A7" s="15" t="s">
        <v>93</v>
      </c>
      <c r="B7" s="16" t="s">
        <v>31</v>
      </c>
      <c r="C7" s="22">
        <v>1247571</v>
      </c>
      <c r="D7" s="22">
        <v>1152278</v>
      </c>
      <c r="E7" s="22">
        <v>1182211</v>
      </c>
      <c r="F7" s="22">
        <v>1192470</v>
      </c>
      <c r="G7" s="22">
        <v>1268733</v>
      </c>
      <c r="H7" s="22">
        <v>1209823</v>
      </c>
      <c r="I7" s="22">
        <v>1269239</v>
      </c>
      <c r="J7" s="22">
        <v>1223662</v>
      </c>
      <c r="K7" s="22">
        <v>1220203</v>
      </c>
      <c r="L7" s="22">
        <v>1226703</v>
      </c>
      <c r="M7" s="22">
        <v>1215446</v>
      </c>
      <c r="N7" s="22">
        <v>1217437</v>
      </c>
      <c r="O7" s="22">
        <v>1366566</v>
      </c>
      <c r="P7" s="22">
        <v>1243882</v>
      </c>
      <c r="Q7" s="22">
        <v>1272464</v>
      </c>
      <c r="R7" s="22">
        <v>1303573</v>
      </c>
      <c r="S7" s="22">
        <v>1358432</v>
      </c>
      <c r="T7" s="22">
        <v>1323355</v>
      </c>
      <c r="U7" s="22">
        <v>1399370</v>
      </c>
      <c r="V7" s="22">
        <v>1338304</v>
      </c>
      <c r="W7" s="22">
        <v>1362776</v>
      </c>
      <c r="X7" s="22">
        <v>1365040</v>
      </c>
      <c r="Y7" s="22">
        <v>1350663</v>
      </c>
      <c r="Z7" s="22">
        <v>1370157</v>
      </c>
      <c r="AA7" s="22">
        <v>1535156</v>
      </c>
      <c r="AB7" s="22">
        <v>1284336</v>
      </c>
      <c r="AC7" s="22">
        <v>1365501</v>
      </c>
      <c r="AD7" s="22">
        <v>1393648</v>
      </c>
      <c r="AE7" s="22">
        <v>1454794</v>
      </c>
      <c r="AF7" s="22">
        <v>1387154</v>
      </c>
      <c r="AG7" s="22">
        <v>1473273</v>
      </c>
      <c r="AH7" s="22">
        <v>1431022</v>
      </c>
      <c r="AI7" s="22">
        <v>1402005</v>
      </c>
      <c r="AJ7" s="22">
        <v>1466067</v>
      </c>
      <c r="AK7" s="22">
        <v>1434585</v>
      </c>
      <c r="AL7" s="22">
        <v>1472391</v>
      </c>
      <c r="AM7" s="22">
        <v>1558500</v>
      </c>
      <c r="AN7" s="22">
        <v>1400578</v>
      </c>
      <c r="AO7" s="22">
        <v>1464152</v>
      </c>
      <c r="AP7" s="22">
        <v>1455208</v>
      </c>
      <c r="AQ7" s="22">
        <v>1518135</v>
      </c>
      <c r="AR7" s="22">
        <v>1478585</v>
      </c>
      <c r="AS7" s="22">
        <v>1525234</v>
      </c>
      <c r="AT7" s="22">
        <v>1524658</v>
      </c>
      <c r="AU7" s="22">
        <v>1513208</v>
      </c>
      <c r="AV7" s="22"/>
      <c r="AW7" s="22"/>
      <c r="AX7" s="22"/>
    </row>
    <row r="8" spans="1:50" x14ac:dyDescent="0.25">
      <c r="A8" s="15" t="s">
        <v>93</v>
      </c>
      <c r="B8" s="16" t="s">
        <v>33</v>
      </c>
      <c r="C8" s="22">
        <v>913077</v>
      </c>
      <c r="D8" s="22">
        <v>863227</v>
      </c>
      <c r="E8" s="22">
        <v>906526</v>
      </c>
      <c r="F8" s="22">
        <v>908301</v>
      </c>
      <c r="G8" s="22">
        <v>985288</v>
      </c>
      <c r="H8" s="22">
        <v>906796</v>
      </c>
      <c r="I8" s="22">
        <v>943408</v>
      </c>
      <c r="J8" s="22">
        <v>924227</v>
      </c>
      <c r="K8" s="22">
        <v>901198</v>
      </c>
      <c r="L8" s="22">
        <v>1016055</v>
      </c>
      <c r="M8" s="22">
        <v>909024</v>
      </c>
      <c r="N8" s="22">
        <v>912175</v>
      </c>
      <c r="O8" s="22">
        <v>1027375</v>
      </c>
      <c r="P8" s="22">
        <v>1048755</v>
      </c>
      <c r="Q8" s="22">
        <v>1046728</v>
      </c>
      <c r="R8" s="22">
        <v>1104004</v>
      </c>
      <c r="S8" s="22">
        <v>1126400</v>
      </c>
      <c r="T8" s="22">
        <v>1072431</v>
      </c>
      <c r="U8" s="22">
        <v>1111525</v>
      </c>
      <c r="V8" s="22">
        <v>1087500</v>
      </c>
      <c r="W8" s="22">
        <v>1090606</v>
      </c>
      <c r="X8" s="22">
        <v>1169878</v>
      </c>
      <c r="Y8" s="22">
        <v>1085546</v>
      </c>
      <c r="Z8" s="22">
        <v>1086361</v>
      </c>
      <c r="AA8" s="22">
        <v>1232106</v>
      </c>
      <c r="AB8" s="22">
        <v>1117709</v>
      </c>
      <c r="AC8" s="22">
        <v>1202962</v>
      </c>
      <c r="AD8" s="22">
        <v>1242887</v>
      </c>
      <c r="AE8" s="22">
        <v>1257363</v>
      </c>
      <c r="AF8" s="22">
        <v>1164761</v>
      </c>
      <c r="AG8" s="22">
        <v>1220160</v>
      </c>
      <c r="AH8" s="22">
        <v>1203788</v>
      </c>
      <c r="AI8" s="22">
        <v>1175180</v>
      </c>
      <c r="AJ8" s="22">
        <v>1282566</v>
      </c>
      <c r="AK8" s="22">
        <v>1179232</v>
      </c>
      <c r="AL8" s="22">
        <v>1178545</v>
      </c>
      <c r="AM8" s="22">
        <v>1254398</v>
      </c>
      <c r="AN8" s="22">
        <v>1244294</v>
      </c>
      <c r="AO8" s="22">
        <v>1302278</v>
      </c>
      <c r="AP8" s="22">
        <v>1332148</v>
      </c>
      <c r="AQ8" s="22">
        <v>1365911</v>
      </c>
      <c r="AR8" s="22">
        <v>1269389</v>
      </c>
      <c r="AS8" s="22">
        <v>1333017</v>
      </c>
      <c r="AT8" s="22">
        <v>1291608</v>
      </c>
      <c r="AU8" s="22">
        <v>1289821</v>
      </c>
      <c r="AV8" s="22"/>
      <c r="AW8" s="22"/>
      <c r="AX8" s="22"/>
    </row>
    <row r="9" spans="1:50" x14ac:dyDescent="0.25">
      <c r="A9" s="15" t="s">
        <v>93</v>
      </c>
      <c r="B9" s="16" t="s">
        <v>36</v>
      </c>
      <c r="C9" s="22">
        <v>823775</v>
      </c>
      <c r="D9" s="22">
        <v>772806</v>
      </c>
      <c r="E9" s="22">
        <v>814502</v>
      </c>
      <c r="F9" s="22">
        <v>785888</v>
      </c>
      <c r="G9" s="22">
        <v>838352</v>
      </c>
      <c r="H9" s="22">
        <v>814348</v>
      </c>
      <c r="I9" s="22">
        <v>856979</v>
      </c>
      <c r="J9" s="22">
        <v>818378</v>
      </c>
      <c r="K9" s="22">
        <v>809264</v>
      </c>
      <c r="L9" s="22">
        <v>843829</v>
      </c>
      <c r="M9" s="22">
        <v>821953</v>
      </c>
      <c r="N9" s="22">
        <v>830926</v>
      </c>
      <c r="O9" s="22">
        <v>906965</v>
      </c>
      <c r="P9" s="22">
        <v>871009</v>
      </c>
      <c r="Q9" s="22">
        <v>893240</v>
      </c>
      <c r="R9" s="22">
        <v>912141</v>
      </c>
      <c r="S9" s="22">
        <v>932573</v>
      </c>
      <c r="T9" s="22">
        <v>915897</v>
      </c>
      <c r="U9" s="22">
        <v>938205</v>
      </c>
      <c r="V9" s="22">
        <v>923120</v>
      </c>
      <c r="W9" s="22">
        <v>926956</v>
      </c>
      <c r="X9" s="22">
        <v>933606</v>
      </c>
      <c r="Y9" s="22">
        <v>916526</v>
      </c>
      <c r="Z9" s="22">
        <v>937275</v>
      </c>
      <c r="AA9" s="22">
        <v>1028030</v>
      </c>
      <c r="AB9" s="22">
        <v>899770</v>
      </c>
      <c r="AC9" s="22">
        <v>949155</v>
      </c>
      <c r="AD9" s="22">
        <v>942270</v>
      </c>
      <c r="AE9" s="22">
        <v>991292</v>
      </c>
      <c r="AF9" s="22">
        <v>948232</v>
      </c>
      <c r="AG9" s="22">
        <v>988544</v>
      </c>
      <c r="AH9" s="22">
        <v>963915</v>
      </c>
      <c r="AI9" s="22">
        <v>983829</v>
      </c>
      <c r="AJ9" s="22">
        <v>968452</v>
      </c>
      <c r="AK9" s="22">
        <v>964513</v>
      </c>
      <c r="AL9" s="22">
        <v>981958</v>
      </c>
      <c r="AM9" s="22">
        <v>1027825</v>
      </c>
      <c r="AN9" s="22">
        <v>964150</v>
      </c>
      <c r="AO9" s="22">
        <v>985093</v>
      </c>
      <c r="AP9" s="22">
        <v>969790</v>
      </c>
      <c r="AQ9" s="22">
        <v>1013892</v>
      </c>
      <c r="AR9" s="22">
        <v>1002412</v>
      </c>
      <c r="AS9" s="22">
        <v>1037261</v>
      </c>
      <c r="AT9" s="22">
        <v>1019546</v>
      </c>
      <c r="AU9" s="22">
        <v>1026458</v>
      </c>
      <c r="AV9" s="22"/>
      <c r="AW9" s="22"/>
      <c r="AX9" s="22"/>
    </row>
    <row r="10" spans="1:50" x14ac:dyDescent="0.25">
      <c r="A10" s="15" t="s">
        <v>93</v>
      </c>
      <c r="B10" s="16" t="s">
        <v>37</v>
      </c>
      <c r="C10" s="22">
        <v>717808</v>
      </c>
      <c r="D10" s="22">
        <v>640454</v>
      </c>
      <c r="E10" s="22">
        <v>664405</v>
      </c>
      <c r="F10" s="22">
        <v>672113</v>
      </c>
      <c r="G10" s="22">
        <v>715946</v>
      </c>
      <c r="H10" s="22">
        <v>663237</v>
      </c>
      <c r="I10" s="22">
        <v>746898</v>
      </c>
      <c r="J10" s="22">
        <v>692020</v>
      </c>
      <c r="K10" s="22">
        <v>670154</v>
      </c>
      <c r="L10" s="22">
        <v>732324</v>
      </c>
      <c r="M10" s="22">
        <v>683123</v>
      </c>
      <c r="N10" s="22">
        <v>683656</v>
      </c>
      <c r="O10" s="22">
        <v>752878</v>
      </c>
      <c r="P10" s="22">
        <v>713983</v>
      </c>
      <c r="Q10" s="22">
        <v>724308</v>
      </c>
      <c r="R10" s="22">
        <v>739434</v>
      </c>
      <c r="S10" s="22">
        <v>785253</v>
      </c>
      <c r="T10" s="22">
        <v>736111</v>
      </c>
      <c r="U10" s="22">
        <v>783470</v>
      </c>
      <c r="V10" s="22">
        <v>775358</v>
      </c>
      <c r="W10" s="22">
        <v>761354</v>
      </c>
      <c r="X10" s="22">
        <v>790447</v>
      </c>
      <c r="Y10" s="22">
        <v>753679</v>
      </c>
      <c r="Z10" s="22">
        <v>757396</v>
      </c>
      <c r="AA10" s="22">
        <v>861532</v>
      </c>
      <c r="AB10" s="22">
        <v>726369</v>
      </c>
      <c r="AC10" s="22">
        <v>760334</v>
      </c>
      <c r="AD10" s="22">
        <v>799221</v>
      </c>
      <c r="AE10" s="22">
        <v>813928</v>
      </c>
      <c r="AF10" s="22">
        <v>789404</v>
      </c>
      <c r="AG10" s="22">
        <v>819745</v>
      </c>
      <c r="AH10" s="22">
        <v>781189</v>
      </c>
      <c r="AI10" s="22">
        <v>777916</v>
      </c>
      <c r="AJ10" s="22">
        <v>877369</v>
      </c>
      <c r="AK10" s="22">
        <v>785517</v>
      </c>
      <c r="AL10" s="22">
        <v>790681</v>
      </c>
      <c r="AM10" s="22">
        <v>863108</v>
      </c>
      <c r="AN10" s="22">
        <v>784518</v>
      </c>
      <c r="AO10" s="22">
        <v>803081</v>
      </c>
      <c r="AP10" s="22">
        <v>839581</v>
      </c>
      <c r="AQ10" s="22">
        <v>865013</v>
      </c>
      <c r="AR10" s="22">
        <v>837680</v>
      </c>
      <c r="AS10" s="22">
        <v>876648</v>
      </c>
      <c r="AT10" s="22">
        <v>846103</v>
      </c>
      <c r="AU10" s="22">
        <v>835635</v>
      </c>
      <c r="AV10" s="22"/>
      <c r="AW10" s="22"/>
      <c r="AX10" s="22"/>
    </row>
    <row r="11" spans="1:50" x14ac:dyDescent="0.25">
      <c r="A11" s="15" t="s">
        <v>93</v>
      </c>
      <c r="B11" s="16" t="s">
        <v>38</v>
      </c>
      <c r="C11" s="22">
        <v>173896</v>
      </c>
      <c r="D11" s="22">
        <v>158322</v>
      </c>
      <c r="E11" s="22">
        <v>166896</v>
      </c>
      <c r="F11" s="22">
        <v>156974</v>
      </c>
      <c r="G11" s="22">
        <v>169788</v>
      </c>
      <c r="H11" s="22">
        <v>163549</v>
      </c>
      <c r="I11" s="22">
        <v>186981</v>
      </c>
      <c r="J11" s="22">
        <v>174871</v>
      </c>
      <c r="K11" s="22">
        <v>163773</v>
      </c>
      <c r="L11" s="22">
        <v>173508</v>
      </c>
      <c r="M11" s="22">
        <v>174019</v>
      </c>
      <c r="N11" s="22">
        <v>168719</v>
      </c>
      <c r="O11" s="22">
        <v>194706</v>
      </c>
      <c r="P11" s="22">
        <v>171768</v>
      </c>
      <c r="Q11" s="22">
        <v>178607</v>
      </c>
      <c r="R11" s="22">
        <v>182970</v>
      </c>
      <c r="S11" s="22">
        <v>184145</v>
      </c>
      <c r="T11" s="22">
        <v>191460</v>
      </c>
      <c r="U11" s="22">
        <v>205098</v>
      </c>
      <c r="V11" s="22">
        <v>192177</v>
      </c>
      <c r="W11" s="22">
        <v>182978</v>
      </c>
      <c r="X11" s="22">
        <v>186801</v>
      </c>
      <c r="Y11" s="22">
        <v>186327</v>
      </c>
      <c r="Z11" s="22">
        <v>196576</v>
      </c>
      <c r="AA11" s="22">
        <v>200774</v>
      </c>
      <c r="AB11" s="22">
        <v>194412</v>
      </c>
      <c r="AC11" s="22">
        <v>200410</v>
      </c>
      <c r="AD11" s="22">
        <v>201438</v>
      </c>
      <c r="AE11" s="22">
        <v>205548</v>
      </c>
      <c r="AF11" s="22">
        <v>211141</v>
      </c>
      <c r="AG11" s="22">
        <v>215646</v>
      </c>
      <c r="AH11" s="22">
        <v>214608</v>
      </c>
      <c r="AI11" s="22">
        <v>204839</v>
      </c>
      <c r="AJ11" s="22">
        <v>217735</v>
      </c>
      <c r="AK11" s="22">
        <v>209534</v>
      </c>
      <c r="AL11" s="22">
        <v>211246</v>
      </c>
      <c r="AM11" s="22">
        <v>219280</v>
      </c>
      <c r="AN11" s="22">
        <v>215064</v>
      </c>
      <c r="AO11" s="22">
        <v>221556</v>
      </c>
      <c r="AP11" s="22">
        <v>223365</v>
      </c>
      <c r="AQ11" s="22">
        <v>227236</v>
      </c>
      <c r="AR11" s="22">
        <v>225394</v>
      </c>
      <c r="AS11" s="22">
        <v>238723</v>
      </c>
      <c r="AT11" s="22">
        <v>232047</v>
      </c>
      <c r="AU11" s="22">
        <v>224189</v>
      </c>
      <c r="AV11" s="22"/>
      <c r="AW11" s="22"/>
      <c r="AX11" s="22"/>
    </row>
    <row r="12" spans="1:50" x14ac:dyDescent="0.25">
      <c r="A12" s="15" t="s">
        <v>93</v>
      </c>
      <c r="B12" s="16" t="s">
        <v>40</v>
      </c>
      <c r="C12" s="22">
        <v>1329761</v>
      </c>
      <c r="D12" s="22">
        <v>1257745</v>
      </c>
      <c r="E12" s="22">
        <v>1314870</v>
      </c>
      <c r="F12" s="22">
        <v>1341002</v>
      </c>
      <c r="G12" s="22">
        <v>1423449</v>
      </c>
      <c r="H12" s="22">
        <v>1360467</v>
      </c>
      <c r="I12" s="22">
        <v>1398830</v>
      </c>
      <c r="J12" s="22">
        <v>1337887</v>
      </c>
      <c r="K12" s="22">
        <v>1313821</v>
      </c>
      <c r="L12" s="22">
        <v>1409241</v>
      </c>
      <c r="M12" s="22">
        <v>1317743</v>
      </c>
      <c r="N12" s="22">
        <v>1336193</v>
      </c>
      <c r="O12" s="22">
        <v>1464848</v>
      </c>
      <c r="P12" s="22">
        <v>1399720</v>
      </c>
      <c r="Q12" s="22">
        <v>1441266</v>
      </c>
      <c r="R12" s="22">
        <v>1439689</v>
      </c>
      <c r="S12" s="22">
        <v>1520529</v>
      </c>
      <c r="T12" s="22">
        <v>1496556</v>
      </c>
      <c r="U12" s="22">
        <v>1551521</v>
      </c>
      <c r="V12" s="22">
        <v>1527861</v>
      </c>
      <c r="W12" s="22">
        <v>1485102</v>
      </c>
      <c r="X12" s="22">
        <v>1587023</v>
      </c>
      <c r="Y12" s="22">
        <v>1489986</v>
      </c>
      <c r="Z12" s="22">
        <v>1504353</v>
      </c>
      <c r="AA12" s="22">
        <v>1658886</v>
      </c>
      <c r="AB12" s="22">
        <v>1482823</v>
      </c>
      <c r="AC12" s="22">
        <v>1623607</v>
      </c>
      <c r="AD12" s="22">
        <v>1551800</v>
      </c>
      <c r="AE12" s="22">
        <v>1653800</v>
      </c>
      <c r="AF12" s="22">
        <v>1608473</v>
      </c>
      <c r="AG12" s="22">
        <v>1660512</v>
      </c>
      <c r="AH12" s="22">
        <v>1607119</v>
      </c>
      <c r="AI12" s="22">
        <v>1591574</v>
      </c>
      <c r="AJ12" s="22">
        <v>1684602</v>
      </c>
      <c r="AK12" s="22">
        <v>1589311</v>
      </c>
      <c r="AL12" s="22">
        <v>1612420</v>
      </c>
      <c r="AM12" s="22">
        <v>1720920</v>
      </c>
      <c r="AN12" s="22">
        <v>1631706</v>
      </c>
      <c r="AO12" s="22">
        <v>1682909</v>
      </c>
      <c r="AP12" s="22">
        <v>1686617</v>
      </c>
      <c r="AQ12" s="22">
        <v>1748643</v>
      </c>
      <c r="AR12" s="22">
        <v>1727635</v>
      </c>
      <c r="AS12" s="22">
        <v>1797388</v>
      </c>
      <c r="AT12" s="22">
        <v>1736005</v>
      </c>
      <c r="AU12" s="22">
        <v>1730969</v>
      </c>
      <c r="AV12" s="22"/>
      <c r="AW12" s="22"/>
      <c r="AX12" s="22"/>
    </row>
    <row r="13" spans="1:50" x14ac:dyDescent="0.25">
      <c r="A13" s="15" t="s">
        <v>93</v>
      </c>
      <c r="B13" s="16" t="s">
        <v>44</v>
      </c>
      <c r="C13" s="22">
        <v>1476996</v>
      </c>
      <c r="D13" s="22">
        <v>1347836</v>
      </c>
      <c r="E13" s="22">
        <v>1364520</v>
      </c>
      <c r="F13" s="22">
        <v>1309031</v>
      </c>
      <c r="G13" s="22">
        <v>1460448</v>
      </c>
      <c r="H13" s="22">
        <v>1392585</v>
      </c>
      <c r="I13" s="22">
        <v>1493052</v>
      </c>
      <c r="J13" s="22">
        <v>1475070</v>
      </c>
      <c r="K13" s="22">
        <v>1387715</v>
      </c>
      <c r="L13" s="22">
        <v>1446692</v>
      </c>
      <c r="M13" s="22">
        <v>1400459</v>
      </c>
      <c r="N13" s="22">
        <v>1409211</v>
      </c>
      <c r="O13" s="22">
        <v>1538576</v>
      </c>
      <c r="P13" s="22">
        <v>1471494</v>
      </c>
      <c r="Q13" s="22">
        <v>1533487</v>
      </c>
      <c r="R13" s="22">
        <v>1522278</v>
      </c>
      <c r="S13" s="22">
        <v>1573017</v>
      </c>
      <c r="T13" s="22">
        <v>1538799</v>
      </c>
      <c r="U13" s="22">
        <v>1669121</v>
      </c>
      <c r="V13" s="22">
        <v>1567799</v>
      </c>
      <c r="W13" s="22">
        <v>1547249</v>
      </c>
      <c r="X13" s="22">
        <v>1573589</v>
      </c>
      <c r="Y13" s="22">
        <v>1551671</v>
      </c>
      <c r="Z13" s="22">
        <v>1583645</v>
      </c>
      <c r="AA13" s="22">
        <v>1710989</v>
      </c>
      <c r="AB13" s="22">
        <v>1571118</v>
      </c>
      <c r="AC13" s="22">
        <v>1589186</v>
      </c>
      <c r="AD13" s="22">
        <v>1619565</v>
      </c>
      <c r="AE13" s="22">
        <v>1686063</v>
      </c>
      <c r="AF13" s="22">
        <v>1648483</v>
      </c>
      <c r="AG13" s="22">
        <v>1744922</v>
      </c>
      <c r="AH13" s="22">
        <v>1698912</v>
      </c>
      <c r="AI13" s="22">
        <v>1648008</v>
      </c>
      <c r="AJ13" s="22">
        <v>1709103</v>
      </c>
      <c r="AK13" s="22">
        <v>1660756</v>
      </c>
      <c r="AL13" s="22">
        <v>1675380</v>
      </c>
      <c r="AM13" s="22">
        <v>1767592</v>
      </c>
      <c r="AN13" s="22">
        <v>1684702</v>
      </c>
      <c r="AO13" s="22">
        <v>1703931</v>
      </c>
      <c r="AP13" s="22">
        <v>1700025</v>
      </c>
      <c r="AQ13" s="22">
        <v>1779858</v>
      </c>
      <c r="AR13" s="22">
        <v>1733974</v>
      </c>
      <c r="AS13" s="22">
        <v>1854080</v>
      </c>
      <c r="AT13" s="22">
        <v>1819657</v>
      </c>
      <c r="AU13" s="22">
        <v>1757238</v>
      </c>
      <c r="AV13" s="22"/>
      <c r="AW13" s="22"/>
      <c r="AX13" s="22"/>
    </row>
    <row r="14" spans="1:50" x14ac:dyDescent="0.25">
      <c r="A14" s="15" t="s">
        <v>93</v>
      </c>
      <c r="B14" s="16" t="s">
        <v>59</v>
      </c>
      <c r="C14" s="22">
        <v>648771</v>
      </c>
      <c r="D14" s="22">
        <v>600143</v>
      </c>
      <c r="E14" s="22">
        <v>605135</v>
      </c>
      <c r="F14" s="22">
        <v>607538</v>
      </c>
      <c r="G14" s="22">
        <v>646362</v>
      </c>
      <c r="H14" s="22">
        <v>607995</v>
      </c>
      <c r="I14" s="22">
        <v>658286</v>
      </c>
      <c r="J14" s="22">
        <v>652706</v>
      </c>
      <c r="K14" s="22">
        <v>632807</v>
      </c>
      <c r="L14" s="22">
        <v>639733</v>
      </c>
      <c r="M14" s="22">
        <v>632558</v>
      </c>
      <c r="N14" s="22">
        <v>641158</v>
      </c>
      <c r="O14" s="22">
        <v>703549</v>
      </c>
      <c r="P14" s="22">
        <v>652105</v>
      </c>
      <c r="Q14" s="22">
        <v>659465</v>
      </c>
      <c r="R14" s="22">
        <v>674278</v>
      </c>
      <c r="S14" s="22">
        <v>687218</v>
      </c>
      <c r="T14" s="22">
        <v>687336</v>
      </c>
      <c r="U14" s="22">
        <v>712182</v>
      </c>
      <c r="V14" s="22">
        <v>704112</v>
      </c>
      <c r="W14" s="22">
        <v>699263</v>
      </c>
      <c r="X14" s="22">
        <v>704754</v>
      </c>
      <c r="Y14" s="22">
        <v>683707</v>
      </c>
      <c r="Z14" s="22">
        <v>730964</v>
      </c>
      <c r="AA14" s="22">
        <v>778694</v>
      </c>
      <c r="AB14" s="22">
        <v>670300</v>
      </c>
      <c r="AC14" s="22">
        <v>707938</v>
      </c>
      <c r="AD14" s="22">
        <v>713582</v>
      </c>
      <c r="AE14" s="22">
        <v>749278</v>
      </c>
      <c r="AF14" s="22">
        <v>700430</v>
      </c>
      <c r="AG14" s="22">
        <v>740509</v>
      </c>
      <c r="AH14" s="22">
        <v>739852</v>
      </c>
      <c r="AI14" s="22">
        <v>718561</v>
      </c>
      <c r="AJ14" s="22">
        <v>739834</v>
      </c>
      <c r="AK14" s="22">
        <v>721678</v>
      </c>
      <c r="AL14" s="22">
        <v>727499</v>
      </c>
      <c r="AM14" s="22">
        <v>780575</v>
      </c>
      <c r="AN14" s="22">
        <v>731538</v>
      </c>
      <c r="AO14" s="22">
        <v>747032</v>
      </c>
      <c r="AP14" s="22">
        <v>743542</v>
      </c>
      <c r="AQ14" s="22">
        <v>785511</v>
      </c>
      <c r="AR14" s="22">
        <v>750506</v>
      </c>
      <c r="AS14" s="22">
        <v>789995</v>
      </c>
      <c r="AT14" s="22">
        <v>781548</v>
      </c>
      <c r="AU14" s="22">
        <v>760916</v>
      </c>
      <c r="AV14" s="22"/>
      <c r="AW14" s="22"/>
      <c r="AX14" s="22"/>
    </row>
    <row r="15" spans="1:50" x14ac:dyDescent="0.25">
      <c r="A15" s="15" t="s">
        <v>93</v>
      </c>
      <c r="B15" s="16" t="s">
        <v>60</v>
      </c>
      <c r="C15" s="22">
        <v>3465283</v>
      </c>
      <c r="D15" s="22">
        <v>3346039</v>
      </c>
      <c r="E15" s="22">
        <v>3456517</v>
      </c>
      <c r="F15" s="22">
        <v>3530147</v>
      </c>
      <c r="G15" s="22">
        <v>3747253</v>
      </c>
      <c r="H15" s="22">
        <v>3474049</v>
      </c>
      <c r="I15" s="22">
        <v>3565341</v>
      </c>
      <c r="J15" s="22">
        <v>3546117</v>
      </c>
      <c r="K15" s="22">
        <v>3473010</v>
      </c>
      <c r="L15" s="22">
        <v>3749731</v>
      </c>
      <c r="M15" s="22">
        <v>3475250</v>
      </c>
      <c r="N15" s="22">
        <v>3548093</v>
      </c>
      <c r="O15" s="22">
        <v>3827179</v>
      </c>
      <c r="P15" s="22">
        <v>3750916</v>
      </c>
      <c r="Q15" s="22">
        <v>3797669</v>
      </c>
      <c r="R15" s="22">
        <v>3920381</v>
      </c>
      <c r="S15" s="22">
        <v>4045564</v>
      </c>
      <c r="T15" s="22">
        <v>3763379</v>
      </c>
      <c r="U15" s="22">
        <v>3900444</v>
      </c>
      <c r="V15" s="22">
        <v>3863021</v>
      </c>
      <c r="W15" s="22">
        <v>3858646</v>
      </c>
      <c r="X15" s="22">
        <v>4139564</v>
      </c>
      <c r="Y15" s="22">
        <v>3842962</v>
      </c>
      <c r="Z15" s="22">
        <v>3884898</v>
      </c>
      <c r="AA15" s="22">
        <v>4365408</v>
      </c>
      <c r="AB15" s="22">
        <v>3718375</v>
      </c>
      <c r="AC15" s="22">
        <v>3981060</v>
      </c>
      <c r="AD15" s="22">
        <v>4067295</v>
      </c>
      <c r="AE15" s="22">
        <v>4229461</v>
      </c>
      <c r="AF15" s="22">
        <v>3922194</v>
      </c>
      <c r="AG15" s="22">
        <v>4034317</v>
      </c>
      <c r="AH15" s="22">
        <v>4052449</v>
      </c>
      <c r="AI15" s="22">
        <v>3986819</v>
      </c>
      <c r="AJ15" s="22">
        <v>4284892</v>
      </c>
      <c r="AK15" s="22">
        <v>3948675</v>
      </c>
      <c r="AL15" s="22">
        <v>4061218</v>
      </c>
      <c r="AM15" s="22">
        <v>4275475</v>
      </c>
      <c r="AN15" s="22">
        <v>4011720</v>
      </c>
      <c r="AO15" s="22">
        <v>4080779</v>
      </c>
      <c r="AP15" s="22">
        <v>4313821</v>
      </c>
      <c r="AQ15" s="22">
        <v>4368018</v>
      </c>
      <c r="AR15" s="22">
        <v>4080496</v>
      </c>
      <c r="AS15" s="22">
        <v>4222355</v>
      </c>
      <c r="AT15" s="22">
        <v>4181676</v>
      </c>
      <c r="AU15" s="22">
        <v>4121052</v>
      </c>
      <c r="AV15" s="22"/>
      <c r="AW15" s="22"/>
      <c r="AX15" s="22"/>
    </row>
    <row r="16" spans="1:50" x14ac:dyDescent="0.25">
      <c r="A16" s="15" t="s">
        <v>93</v>
      </c>
      <c r="B16" s="16" t="s">
        <v>69</v>
      </c>
      <c r="C16" s="22">
        <v>1557258</v>
      </c>
      <c r="D16" s="22">
        <v>1468016</v>
      </c>
      <c r="E16" s="22">
        <v>1563360</v>
      </c>
      <c r="F16" s="22">
        <v>1512819</v>
      </c>
      <c r="G16" s="22">
        <v>1662485</v>
      </c>
      <c r="H16" s="22">
        <v>1542439</v>
      </c>
      <c r="I16" s="22">
        <v>1615275</v>
      </c>
      <c r="J16" s="22">
        <v>1568582</v>
      </c>
      <c r="K16" s="22">
        <v>1553260</v>
      </c>
      <c r="L16" s="22">
        <v>1748611</v>
      </c>
      <c r="M16" s="22">
        <v>1544699</v>
      </c>
      <c r="N16" s="22">
        <v>1586639</v>
      </c>
      <c r="O16" s="22">
        <v>1735918</v>
      </c>
      <c r="P16" s="22">
        <v>1657898</v>
      </c>
      <c r="Q16" s="22">
        <v>1718059</v>
      </c>
      <c r="R16" s="22">
        <v>1773556</v>
      </c>
      <c r="S16" s="22">
        <v>1894779</v>
      </c>
      <c r="T16" s="22">
        <v>1729340</v>
      </c>
      <c r="U16" s="22">
        <v>1782947</v>
      </c>
      <c r="V16" s="22">
        <v>1760619</v>
      </c>
      <c r="W16" s="22">
        <v>1733926</v>
      </c>
      <c r="X16" s="22">
        <v>1871979</v>
      </c>
      <c r="Y16" s="22">
        <v>1748975</v>
      </c>
      <c r="Z16" s="22">
        <v>1771305</v>
      </c>
      <c r="AA16" s="22">
        <v>1977409</v>
      </c>
      <c r="AB16" s="22">
        <v>1702455</v>
      </c>
      <c r="AC16" s="22">
        <v>1770588</v>
      </c>
      <c r="AD16" s="22">
        <v>1865345</v>
      </c>
      <c r="AE16" s="22">
        <v>1916876</v>
      </c>
      <c r="AF16" s="22">
        <v>1825077</v>
      </c>
      <c r="AG16" s="22">
        <v>1876525</v>
      </c>
      <c r="AH16" s="22">
        <v>1866779</v>
      </c>
      <c r="AI16" s="22">
        <v>1745574</v>
      </c>
      <c r="AJ16" s="22">
        <v>2018059</v>
      </c>
      <c r="AK16" s="22">
        <v>1803699</v>
      </c>
      <c r="AL16" s="22">
        <v>1823082</v>
      </c>
      <c r="AM16" s="22">
        <v>2002643</v>
      </c>
      <c r="AN16" s="22">
        <v>1841915</v>
      </c>
      <c r="AO16" s="22">
        <v>1888839</v>
      </c>
      <c r="AP16" s="22">
        <v>1897303</v>
      </c>
      <c r="AQ16" s="22">
        <v>1980500</v>
      </c>
      <c r="AR16" s="22">
        <v>1882643</v>
      </c>
      <c r="AS16" s="22">
        <v>1964952</v>
      </c>
      <c r="AT16" s="22">
        <v>1931525</v>
      </c>
      <c r="AU16" s="22">
        <v>1905057</v>
      </c>
      <c r="AV16" s="22"/>
      <c r="AW16" s="22"/>
      <c r="AX16" s="22"/>
    </row>
    <row r="17" spans="1:50" x14ac:dyDescent="0.25">
      <c r="A17" s="15" t="s">
        <v>93</v>
      </c>
      <c r="B17" s="16" t="s">
        <v>70</v>
      </c>
      <c r="C17" s="22">
        <v>3350338</v>
      </c>
      <c r="D17" s="22">
        <v>3104975</v>
      </c>
      <c r="E17" s="22">
        <v>3289572</v>
      </c>
      <c r="F17" s="22">
        <v>3343102</v>
      </c>
      <c r="G17" s="22">
        <v>3488497</v>
      </c>
      <c r="H17" s="22">
        <v>3325029</v>
      </c>
      <c r="I17" s="22">
        <v>3443729</v>
      </c>
      <c r="J17" s="22">
        <v>3337454</v>
      </c>
      <c r="K17" s="22">
        <v>3300230</v>
      </c>
      <c r="L17" s="22">
        <v>3541430</v>
      </c>
      <c r="M17" s="22">
        <v>3276767</v>
      </c>
      <c r="N17" s="22">
        <v>3345779</v>
      </c>
      <c r="O17" s="22">
        <v>3706125</v>
      </c>
      <c r="P17" s="22">
        <v>3503238</v>
      </c>
      <c r="Q17" s="22">
        <v>3584698</v>
      </c>
      <c r="R17" s="22">
        <v>3710198</v>
      </c>
      <c r="S17" s="22">
        <v>3878940</v>
      </c>
      <c r="T17" s="22">
        <v>3636717</v>
      </c>
      <c r="U17" s="22">
        <v>3815221</v>
      </c>
      <c r="V17" s="22">
        <v>3675683</v>
      </c>
      <c r="W17" s="22">
        <v>3657393</v>
      </c>
      <c r="X17" s="22">
        <v>3845298</v>
      </c>
      <c r="Y17" s="22">
        <v>3643922</v>
      </c>
      <c r="Z17" s="22">
        <v>3772904</v>
      </c>
      <c r="AA17" s="22">
        <v>4259801</v>
      </c>
      <c r="AB17" s="22">
        <v>3582063</v>
      </c>
      <c r="AC17" s="22">
        <v>3738315</v>
      </c>
      <c r="AD17" s="22">
        <v>3910534</v>
      </c>
      <c r="AE17" s="22">
        <v>3997658</v>
      </c>
      <c r="AF17" s="22">
        <v>3983367</v>
      </c>
      <c r="AG17" s="22">
        <v>3932816</v>
      </c>
      <c r="AH17" s="22">
        <v>3878652</v>
      </c>
      <c r="AI17" s="22">
        <v>3766645</v>
      </c>
      <c r="AJ17" s="22">
        <v>4093843</v>
      </c>
      <c r="AK17" s="22">
        <v>3834059</v>
      </c>
      <c r="AL17" s="22">
        <v>3886638</v>
      </c>
      <c r="AM17" s="22">
        <v>4161526</v>
      </c>
      <c r="AN17" s="22">
        <v>3799260</v>
      </c>
      <c r="AO17" s="22">
        <v>3857429</v>
      </c>
      <c r="AP17" s="22">
        <v>3987941</v>
      </c>
      <c r="AQ17" s="22">
        <v>4188083</v>
      </c>
      <c r="AR17" s="22">
        <v>3947013</v>
      </c>
      <c r="AS17" s="22">
        <v>4088823</v>
      </c>
      <c r="AT17" s="22">
        <v>4031977</v>
      </c>
      <c r="AU17" s="22">
        <v>3958070</v>
      </c>
      <c r="AV17" s="22"/>
      <c r="AW17" s="22"/>
      <c r="AX17" s="22"/>
    </row>
    <row r="18" spans="1:50" x14ac:dyDescent="0.25">
      <c r="A18" s="15" t="s">
        <v>93</v>
      </c>
      <c r="B18" s="16" t="s">
        <v>94</v>
      </c>
      <c r="C18" s="22">
        <v>56056470</v>
      </c>
      <c r="D18" s="22">
        <v>51198589</v>
      </c>
      <c r="E18" s="22">
        <v>53621223</v>
      </c>
      <c r="F18" s="22">
        <v>53884673</v>
      </c>
      <c r="G18" s="22">
        <v>57095607</v>
      </c>
      <c r="H18" s="22">
        <v>54009810</v>
      </c>
      <c r="I18" s="22">
        <v>56023780</v>
      </c>
      <c r="J18" s="22">
        <v>54985416</v>
      </c>
      <c r="K18" s="22">
        <v>54005447</v>
      </c>
      <c r="L18" s="22">
        <v>61851747</v>
      </c>
      <c r="M18" s="22">
        <v>54306302</v>
      </c>
      <c r="N18" s="22">
        <v>55406056</v>
      </c>
      <c r="O18" s="22">
        <v>59567834</v>
      </c>
      <c r="P18" s="22">
        <v>56964193</v>
      </c>
      <c r="Q18" s="22">
        <v>58031367</v>
      </c>
      <c r="R18" s="22">
        <v>60009381</v>
      </c>
      <c r="S18" s="22">
        <v>62086933</v>
      </c>
      <c r="T18" s="22">
        <v>58730944</v>
      </c>
      <c r="U18" s="22">
        <v>61258444</v>
      </c>
      <c r="V18" s="22">
        <v>60015954</v>
      </c>
      <c r="W18" s="22">
        <v>59188585</v>
      </c>
      <c r="X18" s="22">
        <v>68602215</v>
      </c>
      <c r="Y18" s="22">
        <v>59541813</v>
      </c>
      <c r="Z18" s="22">
        <v>60594658</v>
      </c>
      <c r="AA18" s="22">
        <v>67044854</v>
      </c>
      <c r="AB18" s="22">
        <v>58535153</v>
      </c>
      <c r="AC18" s="22">
        <v>60511296</v>
      </c>
      <c r="AD18" s="22">
        <v>62818523</v>
      </c>
      <c r="AE18" s="22">
        <v>64418555</v>
      </c>
      <c r="AF18" s="22">
        <v>61527954</v>
      </c>
      <c r="AG18" s="22">
        <v>63318503</v>
      </c>
      <c r="AH18" s="22">
        <v>62054189</v>
      </c>
      <c r="AI18" s="22">
        <v>61346449</v>
      </c>
      <c r="AJ18" s="22">
        <v>72022019</v>
      </c>
      <c r="AK18" s="22">
        <v>61966835</v>
      </c>
      <c r="AL18" s="22">
        <v>62480314</v>
      </c>
      <c r="AM18" s="22">
        <v>66478500</v>
      </c>
      <c r="AN18" s="22">
        <v>61788377</v>
      </c>
      <c r="AO18" s="22">
        <v>62402418</v>
      </c>
      <c r="AP18" s="22">
        <v>64673291</v>
      </c>
      <c r="AQ18" s="22">
        <v>66230717</v>
      </c>
      <c r="AR18" s="22">
        <v>62960509</v>
      </c>
      <c r="AS18" s="22">
        <v>65748793</v>
      </c>
      <c r="AT18" s="22">
        <v>64863685</v>
      </c>
      <c r="AU18" s="22">
        <v>63702249</v>
      </c>
      <c r="AV18" s="22"/>
      <c r="AW18" s="22"/>
      <c r="AX18" s="22"/>
    </row>
    <row r="19" spans="1:50" x14ac:dyDescent="0.25">
      <c r="A19" s="15" t="s">
        <v>93</v>
      </c>
      <c r="B19" s="16" t="s">
        <v>80</v>
      </c>
      <c r="C19" s="22">
        <v>3329802</v>
      </c>
      <c r="D19" s="22">
        <v>3094037</v>
      </c>
      <c r="E19" s="22">
        <v>3263392</v>
      </c>
      <c r="F19" s="22">
        <v>3399903</v>
      </c>
      <c r="G19" s="22">
        <v>3532806</v>
      </c>
      <c r="H19" s="22">
        <v>3179732</v>
      </c>
      <c r="I19" s="22">
        <v>3317446</v>
      </c>
      <c r="J19" s="22">
        <v>3329076</v>
      </c>
      <c r="K19" s="22">
        <v>3274947</v>
      </c>
      <c r="L19" s="22">
        <v>3532134</v>
      </c>
      <c r="M19" s="22">
        <v>3220201</v>
      </c>
      <c r="N19" s="22">
        <v>3409771</v>
      </c>
      <c r="O19" s="22">
        <v>3589970</v>
      </c>
      <c r="P19" s="22">
        <v>3424267</v>
      </c>
      <c r="Q19" s="22">
        <v>3632614</v>
      </c>
      <c r="R19" s="22">
        <v>3794848</v>
      </c>
      <c r="S19" s="22">
        <v>3734575</v>
      </c>
      <c r="T19" s="22">
        <v>3515528</v>
      </c>
      <c r="U19" s="22">
        <v>3699423</v>
      </c>
      <c r="V19" s="22">
        <v>3589104</v>
      </c>
      <c r="W19" s="22">
        <v>3538679</v>
      </c>
      <c r="X19" s="22">
        <v>4053734</v>
      </c>
      <c r="Y19" s="22">
        <v>3527899</v>
      </c>
      <c r="Z19" s="22">
        <v>3699361</v>
      </c>
      <c r="AA19" s="22">
        <v>4081364</v>
      </c>
      <c r="AB19" s="22">
        <v>3418385</v>
      </c>
      <c r="AC19" s="22">
        <v>3794115</v>
      </c>
      <c r="AD19" s="22">
        <v>3908571</v>
      </c>
      <c r="AE19" s="22">
        <v>3906519</v>
      </c>
      <c r="AF19" s="22">
        <v>3758535</v>
      </c>
      <c r="AG19" s="22">
        <v>3764746</v>
      </c>
      <c r="AH19" s="22">
        <v>3680186</v>
      </c>
      <c r="AI19" s="22">
        <v>3690059</v>
      </c>
      <c r="AJ19" s="22">
        <v>4239357</v>
      </c>
      <c r="AK19" s="22">
        <v>3670426</v>
      </c>
      <c r="AL19" s="22">
        <v>3778622</v>
      </c>
      <c r="AM19" s="22">
        <v>4010164</v>
      </c>
      <c r="AN19" s="22">
        <v>3693055</v>
      </c>
      <c r="AO19" s="22">
        <v>3876761</v>
      </c>
      <c r="AP19" s="22">
        <v>3869443</v>
      </c>
      <c r="AQ19" s="22">
        <v>4078538</v>
      </c>
      <c r="AR19" s="22">
        <v>3773970</v>
      </c>
      <c r="AS19" s="22">
        <v>3935752</v>
      </c>
      <c r="AT19" s="22">
        <v>3830918</v>
      </c>
      <c r="AU19" s="22">
        <v>3734179</v>
      </c>
      <c r="AV19" s="22"/>
      <c r="AW19" s="22"/>
      <c r="AX19" s="22"/>
    </row>
    <row r="20" spans="1:50" x14ac:dyDescent="0.25">
      <c r="A20" s="15" t="s">
        <v>95</v>
      </c>
      <c r="B20" s="16" t="s">
        <v>20</v>
      </c>
      <c r="C20" s="22">
        <v>1031850</v>
      </c>
      <c r="D20" s="22">
        <v>966668</v>
      </c>
      <c r="E20" s="22">
        <v>1037924</v>
      </c>
      <c r="F20" s="22">
        <v>1077853</v>
      </c>
      <c r="G20" s="22">
        <v>1137983</v>
      </c>
      <c r="H20" s="22">
        <v>1031329</v>
      </c>
      <c r="I20" s="22">
        <v>1067269</v>
      </c>
      <c r="J20" s="22">
        <v>1111716</v>
      </c>
      <c r="K20" s="22">
        <v>1065544</v>
      </c>
      <c r="L20" s="22">
        <v>1124750</v>
      </c>
      <c r="M20" s="22">
        <v>1032931</v>
      </c>
      <c r="N20" s="22">
        <v>1068432</v>
      </c>
      <c r="O20" s="22">
        <v>1291868</v>
      </c>
      <c r="P20" s="22">
        <v>1170964</v>
      </c>
      <c r="Q20" s="22">
        <v>1149059</v>
      </c>
      <c r="R20" s="22">
        <v>1193510</v>
      </c>
      <c r="S20" s="22">
        <v>1241916</v>
      </c>
      <c r="T20" s="22">
        <v>1185068</v>
      </c>
      <c r="U20" s="22">
        <v>1230046</v>
      </c>
      <c r="V20" s="22">
        <v>1206709</v>
      </c>
      <c r="W20" s="22">
        <v>1228502</v>
      </c>
      <c r="X20" s="22">
        <v>1373015</v>
      </c>
      <c r="Y20" s="22">
        <v>1194029</v>
      </c>
      <c r="Z20" s="22">
        <v>1211297</v>
      </c>
      <c r="AA20" s="22">
        <v>1584434</v>
      </c>
      <c r="AB20" s="22">
        <v>1188331</v>
      </c>
      <c r="AC20" s="22">
        <v>1232000</v>
      </c>
      <c r="AD20" s="22">
        <v>1299832</v>
      </c>
      <c r="AE20" s="22">
        <v>1313484</v>
      </c>
      <c r="AF20" s="22">
        <v>1305746</v>
      </c>
      <c r="AG20" s="22">
        <v>1285111</v>
      </c>
      <c r="AH20" s="22">
        <v>1261446</v>
      </c>
      <c r="AI20" s="22">
        <v>1271365</v>
      </c>
      <c r="AJ20" s="22">
        <v>1500033</v>
      </c>
      <c r="AK20" s="22">
        <v>1275618</v>
      </c>
      <c r="AL20" s="22">
        <v>1303103</v>
      </c>
      <c r="AM20" s="22">
        <v>1335370</v>
      </c>
      <c r="AN20" s="22">
        <v>1307949</v>
      </c>
      <c r="AO20" s="22">
        <v>1263857</v>
      </c>
      <c r="AP20" s="22">
        <v>1495516</v>
      </c>
      <c r="AQ20" s="22">
        <v>1383353</v>
      </c>
      <c r="AR20" s="22">
        <v>1333113</v>
      </c>
      <c r="AS20" s="22">
        <v>1414963</v>
      </c>
      <c r="AT20" s="22">
        <v>1370240</v>
      </c>
      <c r="AU20" s="22">
        <v>1381431</v>
      </c>
      <c r="AV20" s="22"/>
      <c r="AW20" s="22"/>
      <c r="AX20" s="22"/>
    </row>
    <row r="21" spans="1:50" x14ac:dyDescent="0.25">
      <c r="A21" s="15" t="s">
        <v>96</v>
      </c>
      <c r="B21" s="16" t="s">
        <v>13</v>
      </c>
      <c r="C21" s="22">
        <v>407137</v>
      </c>
      <c r="D21" s="22">
        <v>348933</v>
      </c>
      <c r="E21" s="22">
        <v>361375</v>
      </c>
      <c r="F21" s="22">
        <v>362306</v>
      </c>
      <c r="G21" s="22">
        <v>413795</v>
      </c>
      <c r="H21" s="22">
        <v>389904</v>
      </c>
      <c r="I21" s="22">
        <v>401561</v>
      </c>
      <c r="J21" s="22">
        <v>386355</v>
      </c>
      <c r="K21" s="22">
        <v>386162</v>
      </c>
      <c r="L21" s="22">
        <v>403148</v>
      </c>
      <c r="M21" s="22">
        <v>389189</v>
      </c>
      <c r="N21" s="22">
        <v>401511</v>
      </c>
      <c r="O21" s="22">
        <v>465178</v>
      </c>
      <c r="P21" s="22">
        <v>418775</v>
      </c>
      <c r="Q21" s="22">
        <v>413782</v>
      </c>
      <c r="R21" s="22">
        <v>448945</v>
      </c>
      <c r="S21" s="22">
        <v>463632</v>
      </c>
      <c r="T21" s="22">
        <v>427135</v>
      </c>
      <c r="U21" s="22">
        <v>456721</v>
      </c>
      <c r="V21" s="22">
        <v>424596</v>
      </c>
      <c r="W21" s="22">
        <v>435617</v>
      </c>
      <c r="X21" s="22">
        <v>444253</v>
      </c>
      <c r="Y21" s="22">
        <v>434864</v>
      </c>
      <c r="Z21" s="22">
        <v>444200</v>
      </c>
      <c r="AA21" s="22">
        <v>498464</v>
      </c>
      <c r="AB21" s="22">
        <v>449949</v>
      </c>
      <c r="AC21" s="22">
        <v>453740</v>
      </c>
      <c r="AD21" s="22">
        <v>472190</v>
      </c>
      <c r="AE21" s="22">
        <v>508225</v>
      </c>
      <c r="AF21" s="22">
        <v>470579</v>
      </c>
      <c r="AG21" s="22">
        <v>482316</v>
      </c>
      <c r="AH21" s="22">
        <v>443733</v>
      </c>
      <c r="AI21" s="22">
        <v>515814</v>
      </c>
      <c r="AJ21" s="22">
        <v>487084</v>
      </c>
      <c r="AK21" s="22">
        <v>470712</v>
      </c>
      <c r="AL21" s="22">
        <v>475192</v>
      </c>
      <c r="AM21" s="22">
        <v>511398</v>
      </c>
      <c r="AN21" s="22">
        <v>490564</v>
      </c>
      <c r="AO21" s="22">
        <v>488237</v>
      </c>
      <c r="AP21" s="22">
        <v>498607</v>
      </c>
      <c r="AQ21" s="22">
        <v>530016</v>
      </c>
      <c r="AR21" s="22">
        <v>511528</v>
      </c>
      <c r="AS21" s="22">
        <v>536015</v>
      </c>
      <c r="AT21" s="22">
        <v>520148</v>
      </c>
      <c r="AU21" s="22">
        <v>519773</v>
      </c>
      <c r="AV21" s="22"/>
      <c r="AW21" s="22"/>
      <c r="AX21" s="22"/>
    </row>
    <row r="22" spans="1:50" x14ac:dyDescent="0.25">
      <c r="A22" s="15" t="s">
        <v>96</v>
      </c>
      <c r="B22" s="16" t="s">
        <v>24</v>
      </c>
      <c r="C22" s="22">
        <v>1467930</v>
      </c>
      <c r="D22" s="22">
        <v>1368304</v>
      </c>
      <c r="E22" s="22">
        <v>1351534</v>
      </c>
      <c r="F22" s="22">
        <v>1353994</v>
      </c>
      <c r="G22" s="22">
        <v>1487488</v>
      </c>
      <c r="H22" s="22">
        <v>1447342</v>
      </c>
      <c r="I22" s="22">
        <v>1511608</v>
      </c>
      <c r="J22" s="22">
        <v>1397291</v>
      </c>
      <c r="K22" s="22">
        <v>1388935</v>
      </c>
      <c r="L22" s="22">
        <v>1455708</v>
      </c>
      <c r="M22" s="22">
        <v>1441138</v>
      </c>
      <c r="N22" s="22">
        <v>1483096</v>
      </c>
      <c r="O22" s="22">
        <v>1608882</v>
      </c>
      <c r="P22" s="22">
        <v>1520124</v>
      </c>
      <c r="Q22" s="22">
        <v>1523198</v>
      </c>
      <c r="R22" s="22">
        <v>1587486</v>
      </c>
      <c r="S22" s="22">
        <v>1717138</v>
      </c>
      <c r="T22" s="22">
        <v>1566714</v>
      </c>
      <c r="U22" s="22">
        <v>1731435</v>
      </c>
      <c r="V22" s="22">
        <v>1596037</v>
      </c>
      <c r="W22" s="22">
        <v>1593095</v>
      </c>
      <c r="X22" s="22">
        <v>1671678</v>
      </c>
      <c r="Y22" s="22">
        <v>1621822</v>
      </c>
      <c r="Z22" s="22">
        <v>1647469</v>
      </c>
      <c r="AA22" s="22">
        <v>1799906</v>
      </c>
      <c r="AB22" s="22">
        <v>1651092</v>
      </c>
      <c r="AC22" s="22">
        <v>1659237</v>
      </c>
      <c r="AD22" s="22">
        <v>1680441</v>
      </c>
      <c r="AE22" s="22">
        <v>1815579</v>
      </c>
      <c r="AF22" s="22">
        <v>1713315</v>
      </c>
      <c r="AG22" s="22">
        <v>1791168</v>
      </c>
      <c r="AH22" s="22">
        <v>1720766</v>
      </c>
      <c r="AI22" s="22">
        <v>1707146</v>
      </c>
      <c r="AJ22" s="22">
        <v>1762508</v>
      </c>
      <c r="AK22" s="22">
        <v>1747006</v>
      </c>
      <c r="AL22" s="22">
        <v>1748321</v>
      </c>
      <c r="AM22" s="22">
        <v>1850782</v>
      </c>
      <c r="AN22" s="22">
        <v>1743044</v>
      </c>
      <c r="AO22" s="22">
        <v>1763038</v>
      </c>
      <c r="AP22" s="22">
        <v>1763146</v>
      </c>
      <c r="AQ22" s="22">
        <v>1878035</v>
      </c>
      <c r="AR22" s="22">
        <v>1821798</v>
      </c>
      <c r="AS22" s="22">
        <v>1903348</v>
      </c>
      <c r="AT22" s="22">
        <v>1836970</v>
      </c>
      <c r="AU22" s="22">
        <v>1822535</v>
      </c>
      <c r="AV22" s="22"/>
      <c r="AW22" s="22"/>
      <c r="AX22" s="22"/>
    </row>
    <row r="23" spans="1:50" x14ac:dyDescent="0.25">
      <c r="A23" s="15" t="s">
        <v>96</v>
      </c>
      <c r="B23" s="16" t="s">
        <v>35</v>
      </c>
      <c r="C23" s="22">
        <v>2287830</v>
      </c>
      <c r="D23" s="22">
        <v>2029710</v>
      </c>
      <c r="E23" s="22">
        <v>2103640</v>
      </c>
      <c r="F23" s="22">
        <v>2033334</v>
      </c>
      <c r="G23" s="22">
        <v>2270403</v>
      </c>
      <c r="H23" s="22">
        <v>2186998</v>
      </c>
      <c r="I23" s="22">
        <v>2290936</v>
      </c>
      <c r="J23" s="22">
        <v>2155646</v>
      </c>
      <c r="K23" s="22">
        <v>2160607</v>
      </c>
      <c r="L23" s="22">
        <v>2209886</v>
      </c>
      <c r="M23" s="22">
        <v>2190268</v>
      </c>
      <c r="N23" s="22">
        <v>2195074</v>
      </c>
      <c r="O23" s="22">
        <v>2341722</v>
      </c>
      <c r="P23" s="22">
        <v>2289778</v>
      </c>
      <c r="Q23" s="22">
        <v>2296121</v>
      </c>
      <c r="R23" s="22">
        <v>2319971</v>
      </c>
      <c r="S23" s="22">
        <v>2583091</v>
      </c>
      <c r="T23" s="22">
        <v>2409049</v>
      </c>
      <c r="U23" s="22">
        <v>2560169</v>
      </c>
      <c r="V23" s="22">
        <v>2432628</v>
      </c>
      <c r="W23" s="22">
        <v>2436642</v>
      </c>
      <c r="X23" s="22">
        <v>2461944</v>
      </c>
      <c r="Y23" s="22">
        <v>2422322</v>
      </c>
      <c r="Z23" s="22">
        <v>2427457</v>
      </c>
      <c r="AA23" s="22">
        <v>2632784</v>
      </c>
      <c r="AB23" s="22">
        <v>2502259</v>
      </c>
      <c r="AC23" s="22">
        <v>2526330</v>
      </c>
      <c r="AD23" s="22">
        <v>2507188</v>
      </c>
      <c r="AE23" s="22">
        <v>2729960</v>
      </c>
      <c r="AF23" s="22">
        <v>2621334</v>
      </c>
      <c r="AG23" s="22">
        <v>2684655</v>
      </c>
      <c r="AH23" s="22">
        <v>2677341</v>
      </c>
      <c r="AI23" s="22">
        <v>2660176</v>
      </c>
      <c r="AJ23" s="22">
        <v>2672814</v>
      </c>
      <c r="AK23" s="22">
        <v>2643382</v>
      </c>
      <c r="AL23" s="22">
        <v>2647819</v>
      </c>
      <c r="AM23" s="22">
        <v>2686243</v>
      </c>
      <c r="AN23" s="22">
        <v>2699454</v>
      </c>
      <c r="AO23" s="22">
        <v>2705105</v>
      </c>
      <c r="AP23" s="22">
        <v>2672864</v>
      </c>
      <c r="AQ23" s="22">
        <v>2888785</v>
      </c>
      <c r="AR23" s="22">
        <v>2837546</v>
      </c>
      <c r="AS23" s="22">
        <v>2922174</v>
      </c>
      <c r="AT23" s="22">
        <v>2868344</v>
      </c>
      <c r="AU23" s="22">
        <v>2900456</v>
      </c>
      <c r="AV23" s="22"/>
      <c r="AW23" s="22"/>
      <c r="AX23" s="22"/>
    </row>
    <row r="24" spans="1:50" x14ac:dyDescent="0.25">
      <c r="A24" s="15" t="s">
        <v>96</v>
      </c>
      <c r="B24" s="16" t="s">
        <v>43</v>
      </c>
      <c r="C24" s="22">
        <v>626762</v>
      </c>
      <c r="D24" s="22">
        <v>518882</v>
      </c>
      <c r="E24" s="22">
        <v>543378</v>
      </c>
      <c r="F24" s="22">
        <v>545599</v>
      </c>
      <c r="G24" s="22">
        <v>537769</v>
      </c>
      <c r="H24" s="22">
        <v>583196</v>
      </c>
      <c r="I24" s="22">
        <v>588182</v>
      </c>
      <c r="J24" s="22">
        <v>520452</v>
      </c>
      <c r="K24" s="22">
        <v>558015</v>
      </c>
      <c r="L24" s="22">
        <v>605334</v>
      </c>
      <c r="M24" s="22">
        <v>610369</v>
      </c>
      <c r="N24" s="22">
        <v>593238</v>
      </c>
      <c r="O24" s="22">
        <v>645571</v>
      </c>
      <c r="P24" s="22">
        <v>604784</v>
      </c>
      <c r="Q24" s="22">
        <v>631259</v>
      </c>
      <c r="R24" s="22">
        <v>634610</v>
      </c>
      <c r="S24" s="22">
        <v>704563</v>
      </c>
      <c r="T24" s="22">
        <v>637760</v>
      </c>
      <c r="U24" s="22">
        <v>687381</v>
      </c>
      <c r="V24" s="22">
        <v>642813</v>
      </c>
      <c r="W24" s="22">
        <v>659141</v>
      </c>
      <c r="X24" s="22">
        <v>662776</v>
      </c>
      <c r="Y24" s="22">
        <v>646720</v>
      </c>
      <c r="Z24" s="22">
        <v>656319</v>
      </c>
      <c r="AA24" s="22">
        <v>732827</v>
      </c>
      <c r="AB24" s="22">
        <v>683097</v>
      </c>
      <c r="AC24" s="22">
        <v>687611</v>
      </c>
      <c r="AD24" s="22">
        <v>684000</v>
      </c>
      <c r="AE24" s="22">
        <v>722751</v>
      </c>
      <c r="AF24" s="22">
        <v>715061</v>
      </c>
      <c r="AG24" s="22">
        <v>727680</v>
      </c>
      <c r="AH24" s="22">
        <v>712536</v>
      </c>
      <c r="AI24" s="22">
        <v>712018</v>
      </c>
      <c r="AJ24" s="22">
        <v>712957</v>
      </c>
      <c r="AK24" s="22">
        <v>707259</v>
      </c>
      <c r="AL24" s="22">
        <v>720928</v>
      </c>
      <c r="AM24" s="22">
        <v>756817</v>
      </c>
      <c r="AN24" s="22">
        <v>729238</v>
      </c>
      <c r="AO24" s="22">
        <v>747762</v>
      </c>
      <c r="AP24" s="22">
        <v>750035</v>
      </c>
      <c r="AQ24" s="22">
        <v>776155</v>
      </c>
      <c r="AR24" s="22">
        <v>775840</v>
      </c>
      <c r="AS24" s="22">
        <v>794315</v>
      </c>
      <c r="AT24" s="22">
        <v>778415</v>
      </c>
      <c r="AU24" s="22">
        <v>784316</v>
      </c>
      <c r="AV24" s="22"/>
      <c r="AW24" s="22"/>
      <c r="AX24" s="22"/>
    </row>
    <row r="25" spans="1:50" x14ac:dyDescent="0.25">
      <c r="A25" s="15" t="s">
        <v>96</v>
      </c>
      <c r="B25" s="16" t="s">
        <v>49</v>
      </c>
      <c r="C25" s="22">
        <v>3194231</v>
      </c>
      <c r="D25" s="22">
        <v>2915666</v>
      </c>
      <c r="E25" s="22">
        <v>2968426</v>
      </c>
      <c r="F25" s="22">
        <v>2889485</v>
      </c>
      <c r="G25" s="22">
        <v>3307635</v>
      </c>
      <c r="H25" s="22">
        <v>3112012</v>
      </c>
      <c r="I25" s="22">
        <v>3423038</v>
      </c>
      <c r="J25" s="22">
        <v>3004086</v>
      </c>
      <c r="K25" s="22">
        <v>2964336</v>
      </c>
      <c r="L25" s="22">
        <v>3275762</v>
      </c>
      <c r="M25" s="22">
        <v>3154675</v>
      </c>
      <c r="N25" s="22">
        <v>3131385</v>
      </c>
      <c r="O25" s="22">
        <v>3377157</v>
      </c>
      <c r="P25" s="22">
        <v>3361331</v>
      </c>
      <c r="Q25" s="22">
        <v>3324408</v>
      </c>
      <c r="R25" s="22">
        <v>3394689</v>
      </c>
      <c r="S25" s="22">
        <v>3649331</v>
      </c>
      <c r="T25" s="22">
        <v>3463125</v>
      </c>
      <c r="U25" s="22">
        <v>3811908</v>
      </c>
      <c r="V25" s="22">
        <v>3451569</v>
      </c>
      <c r="W25" s="22">
        <v>3420247</v>
      </c>
      <c r="X25" s="22">
        <v>3605817</v>
      </c>
      <c r="Y25" s="22">
        <v>3531880</v>
      </c>
      <c r="Z25" s="22">
        <v>3502006</v>
      </c>
      <c r="AA25" s="22">
        <v>3741015</v>
      </c>
      <c r="AB25" s="22">
        <v>3656086</v>
      </c>
      <c r="AC25" s="22">
        <v>3608582</v>
      </c>
      <c r="AD25" s="22">
        <v>3608035</v>
      </c>
      <c r="AE25" s="22">
        <v>3882842</v>
      </c>
      <c r="AF25" s="22">
        <v>3800458</v>
      </c>
      <c r="AG25" s="22">
        <v>3983592</v>
      </c>
      <c r="AH25" s="22">
        <v>3788821</v>
      </c>
      <c r="AI25" s="22">
        <v>3733725</v>
      </c>
      <c r="AJ25" s="22">
        <v>3940750</v>
      </c>
      <c r="AK25" s="22">
        <v>3882273</v>
      </c>
      <c r="AL25" s="22">
        <v>3843808</v>
      </c>
      <c r="AM25" s="22">
        <v>3951090</v>
      </c>
      <c r="AN25" s="22">
        <v>3948789</v>
      </c>
      <c r="AO25" s="22">
        <v>3991884</v>
      </c>
      <c r="AP25" s="22">
        <v>3900652</v>
      </c>
      <c r="AQ25" s="22">
        <v>4253674</v>
      </c>
      <c r="AR25" s="22">
        <v>4158733</v>
      </c>
      <c r="AS25" s="22">
        <v>4427506</v>
      </c>
      <c r="AT25" s="22">
        <v>4132462</v>
      </c>
      <c r="AU25" s="22">
        <v>4177855</v>
      </c>
      <c r="AV25" s="22"/>
      <c r="AW25" s="22"/>
      <c r="AX25" s="22"/>
    </row>
    <row r="26" spans="1:50" x14ac:dyDescent="0.25">
      <c r="A26" s="15" t="s">
        <v>96</v>
      </c>
      <c r="B26" s="16" t="s">
        <v>50</v>
      </c>
      <c r="C26" s="22">
        <v>329524</v>
      </c>
      <c r="D26" s="22">
        <v>304419</v>
      </c>
      <c r="E26" s="22">
        <v>309936</v>
      </c>
      <c r="F26" s="22">
        <v>301990</v>
      </c>
      <c r="G26" s="22">
        <v>330634</v>
      </c>
      <c r="H26" s="22">
        <v>321483</v>
      </c>
      <c r="I26" s="22">
        <v>337455</v>
      </c>
      <c r="J26" s="22">
        <v>313665</v>
      </c>
      <c r="K26" s="22">
        <v>315439</v>
      </c>
      <c r="L26" s="22">
        <v>342724</v>
      </c>
      <c r="M26" s="22">
        <v>319237</v>
      </c>
      <c r="N26" s="22">
        <v>338564</v>
      </c>
      <c r="O26" s="22">
        <v>345970</v>
      </c>
      <c r="P26" s="22">
        <v>354822</v>
      </c>
      <c r="Q26" s="22">
        <v>362170</v>
      </c>
      <c r="R26" s="22">
        <v>355675</v>
      </c>
      <c r="S26" s="22">
        <v>383130</v>
      </c>
      <c r="T26" s="22">
        <v>369102</v>
      </c>
      <c r="U26" s="22">
        <v>393640</v>
      </c>
      <c r="V26" s="22">
        <v>364745</v>
      </c>
      <c r="W26" s="22">
        <v>371295</v>
      </c>
      <c r="X26" s="22">
        <v>428053</v>
      </c>
      <c r="Y26" s="22">
        <v>373121</v>
      </c>
      <c r="Z26" s="22">
        <v>372226</v>
      </c>
      <c r="AA26" s="22">
        <v>404561</v>
      </c>
      <c r="AB26" s="22">
        <v>397662</v>
      </c>
      <c r="AC26" s="22">
        <v>395717</v>
      </c>
      <c r="AD26" s="22">
        <v>389562</v>
      </c>
      <c r="AE26" s="22">
        <v>413357</v>
      </c>
      <c r="AF26" s="22">
        <v>410958</v>
      </c>
      <c r="AG26" s="22">
        <v>421620</v>
      </c>
      <c r="AH26" s="22">
        <v>416632</v>
      </c>
      <c r="AI26" s="22">
        <v>407593</v>
      </c>
      <c r="AJ26" s="22">
        <v>437632</v>
      </c>
      <c r="AK26" s="22">
        <v>418723</v>
      </c>
      <c r="AL26" s="22">
        <v>410142</v>
      </c>
      <c r="AM26" s="22">
        <v>436091</v>
      </c>
      <c r="AN26" s="22">
        <v>450131</v>
      </c>
      <c r="AO26" s="22">
        <v>439185</v>
      </c>
      <c r="AP26" s="22">
        <v>427643</v>
      </c>
      <c r="AQ26" s="22">
        <v>502021</v>
      </c>
      <c r="AR26" s="22">
        <v>461691</v>
      </c>
      <c r="AS26" s="22">
        <v>483891</v>
      </c>
      <c r="AT26" s="22">
        <v>459116</v>
      </c>
      <c r="AU26" s="22">
        <v>457019</v>
      </c>
      <c r="AV26" s="22"/>
      <c r="AW26" s="22"/>
      <c r="AX26" s="22"/>
    </row>
    <row r="27" spans="1:50" x14ac:dyDescent="0.25">
      <c r="A27" s="15" t="s">
        <v>96</v>
      </c>
      <c r="B27" s="16" t="s">
        <v>72</v>
      </c>
      <c r="C27" s="22">
        <v>786938</v>
      </c>
      <c r="D27" s="22">
        <v>737881</v>
      </c>
      <c r="E27" s="22">
        <v>730581</v>
      </c>
      <c r="F27" s="22">
        <v>738218</v>
      </c>
      <c r="G27" s="22">
        <v>793290</v>
      </c>
      <c r="H27" s="22">
        <v>808431</v>
      </c>
      <c r="I27" s="22">
        <v>798011</v>
      </c>
      <c r="J27" s="22">
        <v>763870</v>
      </c>
      <c r="K27" s="22">
        <v>767186</v>
      </c>
      <c r="L27" s="22">
        <v>772092</v>
      </c>
      <c r="M27" s="22">
        <v>750709</v>
      </c>
      <c r="N27" s="22">
        <v>760305</v>
      </c>
      <c r="O27" s="22">
        <v>843934</v>
      </c>
      <c r="P27" s="22">
        <v>837644</v>
      </c>
      <c r="Q27" s="22">
        <v>900087</v>
      </c>
      <c r="R27" s="22">
        <v>833234</v>
      </c>
      <c r="S27" s="22">
        <v>904259</v>
      </c>
      <c r="T27" s="22">
        <v>852366</v>
      </c>
      <c r="U27" s="22">
        <v>900849</v>
      </c>
      <c r="V27" s="22">
        <v>857069</v>
      </c>
      <c r="W27" s="22">
        <v>829933</v>
      </c>
      <c r="X27" s="22">
        <v>837492</v>
      </c>
      <c r="Y27" s="22">
        <v>836608</v>
      </c>
      <c r="Z27" s="22">
        <v>827194</v>
      </c>
      <c r="AA27" s="22">
        <v>925449</v>
      </c>
      <c r="AB27" s="22">
        <v>902049</v>
      </c>
      <c r="AC27" s="22">
        <v>900513</v>
      </c>
      <c r="AD27" s="22">
        <v>892416</v>
      </c>
      <c r="AE27" s="22">
        <v>945881</v>
      </c>
      <c r="AF27" s="22">
        <v>929452</v>
      </c>
      <c r="AG27" s="22">
        <v>953626</v>
      </c>
      <c r="AH27" s="22">
        <v>940172</v>
      </c>
      <c r="AI27" s="22">
        <v>917111</v>
      </c>
      <c r="AJ27" s="22">
        <v>933530</v>
      </c>
      <c r="AK27" s="22">
        <v>925035</v>
      </c>
      <c r="AL27" s="22">
        <v>905222</v>
      </c>
      <c r="AM27" s="22">
        <v>964296</v>
      </c>
      <c r="AN27" s="22">
        <v>965238</v>
      </c>
      <c r="AO27" s="22">
        <v>956505</v>
      </c>
      <c r="AP27" s="22">
        <v>954184</v>
      </c>
      <c r="AQ27" s="22">
        <v>1042520</v>
      </c>
      <c r="AR27" s="22">
        <v>1034281</v>
      </c>
      <c r="AS27" s="22">
        <v>1050391</v>
      </c>
      <c r="AT27" s="22">
        <v>1034888</v>
      </c>
      <c r="AU27" s="22">
        <v>1068612</v>
      </c>
      <c r="AV27" s="22"/>
      <c r="AW27" s="22"/>
      <c r="AX27" s="22"/>
    </row>
    <row r="28" spans="1:50" x14ac:dyDescent="0.25">
      <c r="A28" s="15" t="s">
        <v>97</v>
      </c>
      <c r="B28" s="16" t="s">
        <v>23</v>
      </c>
      <c r="C28" s="22">
        <v>1160016</v>
      </c>
      <c r="D28" s="22">
        <v>972370</v>
      </c>
      <c r="E28" s="22">
        <v>1021825</v>
      </c>
      <c r="F28" s="22">
        <v>976444</v>
      </c>
      <c r="G28" s="22">
        <v>1045604</v>
      </c>
      <c r="H28" s="22">
        <v>1017889</v>
      </c>
      <c r="I28" s="22">
        <v>1127389</v>
      </c>
      <c r="J28" s="22">
        <v>1065998</v>
      </c>
      <c r="K28" s="22">
        <v>1069176</v>
      </c>
      <c r="L28" s="22">
        <v>1177506</v>
      </c>
      <c r="M28" s="22">
        <v>1083736</v>
      </c>
      <c r="N28" s="22">
        <v>1085091</v>
      </c>
      <c r="O28" s="22">
        <v>1215201</v>
      </c>
      <c r="P28" s="22">
        <v>1091654</v>
      </c>
      <c r="Q28" s="22">
        <v>1126325</v>
      </c>
      <c r="R28" s="22">
        <v>1123513</v>
      </c>
      <c r="S28" s="22">
        <v>1155160</v>
      </c>
      <c r="T28" s="22">
        <v>1153108</v>
      </c>
      <c r="U28" s="22">
        <v>1242939</v>
      </c>
      <c r="V28" s="22">
        <v>1171005</v>
      </c>
      <c r="W28" s="22">
        <v>1224974</v>
      </c>
      <c r="X28" s="22">
        <v>1267051</v>
      </c>
      <c r="Y28" s="22">
        <v>1194262</v>
      </c>
      <c r="Z28" s="22">
        <v>1222556</v>
      </c>
      <c r="AA28" s="22">
        <v>1351249</v>
      </c>
      <c r="AB28" s="22">
        <v>1178090</v>
      </c>
      <c r="AC28" s="22">
        <v>1208216</v>
      </c>
      <c r="AD28" s="22">
        <v>1195573</v>
      </c>
      <c r="AE28" s="22">
        <v>1246882</v>
      </c>
      <c r="AF28" s="22">
        <v>1245648</v>
      </c>
      <c r="AG28" s="22">
        <v>1309090</v>
      </c>
      <c r="AH28" s="22">
        <v>1268056</v>
      </c>
      <c r="AI28" s="22">
        <v>1273250</v>
      </c>
      <c r="AJ28" s="22">
        <v>1297453</v>
      </c>
      <c r="AK28" s="22">
        <v>1281271</v>
      </c>
      <c r="AL28" s="22">
        <v>1289885</v>
      </c>
      <c r="AM28" s="22">
        <v>1398593</v>
      </c>
      <c r="AN28" s="22">
        <v>1269453</v>
      </c>
      <c r="AO28" s="22">
        <v>1286390</v>
      </c>
      <c r="AP28" s="22">
        <v>1281653</v>
      </c>
      <c r="AQ28" s="22">
        <v>1334611</v>
      </c>
      <c r="AR28" s="22">
        <v>1327964</v>
      </c>
      <c r="AS28" s="22">
        <v>1389303</v>
      </c>
      <c r="AT28" s="22">
        <v>1348234</v>
      </c>
      <c r="AU28" s="22">
        <v>1375435</v>
      </c>
      <c r="AV28" s="22"/>
      <c r="AW28" s="22"/>
      <c r="AX28" s="22"/>
    </row>
    <row r="29" spans="1:50" x14ac:dyDescent="0.25">
      <c r="A29" s="15" t="s">
        <v>97</v>
      </c>
      <c r="B29" s="16" t="s">
        <v>47</v>
      </c>
      <c r="C29" s="22">
        <v>372357</v>
      </c>
      <c r="D29" s="22">
        <v>319573</v>
      </c>
      <c r="E29" s="22">
        <v>334907</v>
      </c>
      <c r="F29" s="22">
        <v>334372</v>
      </c>
      <c r="G29" s="22">
        <v>368733</v>
      </c>
      <c r="H29" s="22">
        <v>350566</v>
      </c>
      <c r="I29" s="22">
        <v>377671</v>
      </c>
      <c r="J29" s="22">
        <v>355214</v>
      </c>
      <c r="K29" s="22">
        <v>342614</v>
      </c>
      <c r="L29" s="22">
        <v>371948</v>
      </c>
      <c r="M29" s="22">
        <v>359566</v>
      </c>
      <c r="N29" s="22">
        <v>362410</v>
      </c>
      <c r="O29" s="22">
        <v>399482</v>
      </c>
      <c r="P29" s="22">
        <v>380230</v>
      </c>
      <c r="Q29" s="22">
        <v>387436</v>
      </c>
      <c r="R29" s="22">
        <v>395164</v>
      </c>
      <c r="S29" s="22">
        <v>392051</v>
      </c>
      <c r="T29" s="22">
        <v>382837</v>
      </c>
      <c r="U29" s="22">
        <v>429035</v>
      </c>
      <c r="V29" s="22">
        <v>408304</v>
      </c>
      <c r="W29" s="22">
        <v>401059</v>
      </c>
      <c r="X29" s="22">
        <v>432534</v>
      </c>
      <c r="Y29" s="22">
        <v>402890</v>
      </c>
      <c r="Z29" s="22">
        <v>412040</v>
      </c>
      <c r="AA29" s="22">
        <v>460626</v>
      </c>
      <c r="AB29" s="22">
        <v>405505</v>
      </c>
      <c r="AC29" s="22">
        <v>412357</v>
      </c>
      <c r="AD29" s="22">
        <v>422643</v>
      </c>
      <c r="AE29" s="22">
        <v>441598</v>
      </c>
      <c r="AF29" s="22">
        <v>434174</v>
      </c>
      <c r="AG29" s="22">
        <v>465596</v>
      </c>
      <c r="AH29" s="22">
        <v>440479</v>
      </c>
      <c r="AI29" s="22">
        <v>440930</v>
      </c>
      <c r="AJ29" s="22">
        <v>448089</v>
      </c>
      <c r="AK29" s="22">
        <v>445392</v>
      </c>
      <c r="AL29" s="22">
        <v>452003</v>
      </c>
      <c r="AM29" s="22">
        <v>484508</v>
      </c>
      <c r="AN29" s="22">
        <v>455783</v>
      </c>
      <c r="AO29" s="22">
        <v>453464</v>
      </c>
      <c r="AP29" s="22">
        <v>456359</v>
      </c>
      <c r="AQ29" s="22">
        <v>471902</v>
      </c>
      <c r="AR29" s="22">
        <v>470203</v>
      </c>
      <c r="AS29" s="22">
        <v>506826</v>
      </c>
      <c r="AT29" s="22">
        <v>480587</v>
      </c>
      <c r="AU29" s="22">
        <v>473758</v>
      </c>
      <c r="AV29" s="22"/>
      <c r="AW29" s="22"/>
      <c r="AX29" s="22"/>
    </row>
    <row r="30" spans="1:50" x14ac:dyDescent="0.25">
      <c r="A30" s="15" t="s">
        <v>97</v>
      </c>
      <c r="B30" s="16" t="s">
        <v>56</v>
      </c>
      <c r="C30" s="22">
        <v>850824</v>
      </c>
      <c r="D30" s="22">
        <v>702695</v>
      </c>
      <c r="E30" s="22">
        <v>749262</v>
      </c>
      <c r="F30" s="22">
        <v>717579</v>
      </c>
      <c r="G30" s="22">
        <v>794712</v>
      </c>
      <c r="H30" s="22">
        <v>754857</v>
      </c>
      <c r="I30" s="22">
        <v>801687</v>
      </c>
      <c r="J30" s="22">
        <v>794565</v>
      </c>
      <c r="K30" s="22">
        <v>768341</v>
      </c>
      <c r="L30" s="22">
        <v>827484</v>
      </c>
      <c r="M30" s="22">
        <v>802392</v>
      </c>
      <c r="N30" s="22">
        <v>785374</v>
      </c>
      <c r="O30" s="22">
        <v>920381</v>
      </c>
      <c r="P30" s="22">
        <v>793552</v>
      </c>
      <c r="Q30" s="22">
        <v>816634</v>
      </c>
      <c r="R30" s="22">
        <v>810429</v>
      </c>
      <c r="S30" s="22">
        <v>879853</v>
      </c>
      <c r="T30" s="22">
        <v>835917</v>
      </c>
      <c r="U30" s="22">
        <v>908846</v>
      </c>
      <c r="V30" s="22">
        <v>872861</v>
      </c>
      <c r="W30" s="22">
        <v>877226</v>
      </c>
      <c r="X30" s="22">
        <v>910661</v>
      </c>
      <c r="Y30" s="22">
        <v>888567</v>
      </c>
      <c r="Z30" s="22">
        <v>882832</v>
      </c>
      <c r="AA30" s="22">
        <v>1003986</v>
      </c>
      <c r="AB30" s="22">
        <v>829137</v>
      </c>
      <c r="AC30" s="22">
        <v>859100</v>
      </c>
      <c r="AD30" s="22">
        <v>860663</v>
      </c>
      <c r="AE30" s="22">
        <v>921533</v>
      </c>
      <c r="AF30" s="22">
        <v>907539</v>
      </c>
      <c r="AG30" s="22">
        <v>911128</v>
      </c>
      <c r="AH30" s="22">
        <v>913043</v>
      </c>
      <c r="AI30" s="22">
        <v>905103</v>
      </c>
      <c r="AJ30" s="22">
        <v>938841</v>
      </c>
      <c r="AK30" s="22">
        <v>941983</v>
      </c>
      <c r="AL30" s="22">
        <v>926489</v>
      </c>
      <c r="AM30" s="22">
        <v>1025789</v>
      </c>
      <c r="AN30" s="22">
        <v>905949</v>
      </c>
      <c r="AO30" s="22">
        <v>917560</v>
      </c>
      <c r="AP30" s="22">
        <v>898501</v>
      </c>
      <c r="AQ30" s="22">
        <v>967110</v>
      </c>
      <c r="AR30" s="22">
        <v>964608</v>
      </c>
      <c r="AS30" s="22">
        <v>977083</v>
      </c>
      <c r="AT30" s="22">
        <v>989617</v>
      </c>
      <c r="AU30" s="22">
        <v>967659</v>
      </c>
      <c r="AV30" s="22"/>
      <c r="AW30" s="22"/>
      <c r="AX30" s="22"/>
    </row>
    <row r="31" spans="1:50" x14ac:dyDescent="0.25">
      <c r="A31" s="15" t="s">
        <v>98</v>
      </c>
      <c r="B31" s="16" t="s">
        <v>25</v>
      </c>
      <c r="C31" s="22">
        <v>820781</v>
      </c>
      <c r="D31" s="22">
        <v>690365</v>
      </c>
      <c r="E31" s="22">
        <v>699433</v>
      </c>
      <c r="F31" s="22">
        <v>679704</v>
      </c>
      <c r="G31" s="22">
        <v>733862</v>
      </c>
      <c r="H31" s="22">
        <v>703876</v>
      </c>
      <c r="I31" s="22">
        <v>758976</v>
      </c>
      <c r="J31" s="22">
        <v>745668</v>
      </c>
      <c r="K31" s="22">
        <v>737998</v>
      </c>
      <c r="L31" s="22">
        <v>820898</v>
      </c>
      <c r="M31" s="22">
        <v>747468</v>
      </c>
      <c r="N31" s="22">
        <v>755230</v>
      </c>
      <c r="O31" s="22">
        <v>843844</v>
      </c>
      <c r="P31" s="22">
        <v>765480</v>
      </c>
      <c r="Q31" s="22">
        <v>773873</v>
      </c>
      <c r="R31" s="22">
        <v>788365</v>
      </c>
      <c r="S31" s="22">
        <v>798517</v>
      </c>
      <c r="T31" s="22">
        <v>786614</v>
      </c>
      <c r="U31" s="22">
        <v>860909</v>
      </c>
      <c r="V31" s="22">
        <v>833857</v>
      </c>
      <c r="W31" s="22">
        <v>842872</v>
      </c>
      <c r="X31" s="22">
        <v>867308</v>
      </c>
      <c r="Y31" s="22">
        <v>821326</v>
      </c>
      <c r="Z31" s="22">
        <v>848493</v>
      </c>
      <c r="AA31" s="22">
        <v>949597</v>
      </c>
      <c r="AB31" s="22">
        <v>815300</v>
      </c>
      <c r="AC31" s="22">
        <v>830418</v>
      </c>
      <c r="AD31" s="22">
        <v>822167</v>
      </c>
      <c r="AE31" s="22">
        <v>877758</v>
      </c>
      <c r="AF31" s="22">
        <v>874229</v>
      </c>
      <c r="AG31" s="22">
        <v>891191</v>
      </c>
      <c r="AH31" s="22">
        <v>885349</v>
      </c>
      <c r="AI31" s="22">
        <v>908413</v>
      </c>
      <c r="AJ31" s="22">
        <v>941494</v>
      </c>
      <c r="AK31" s="22">
        <v>886714</v>
      </c>
      <c r="AL31" s="22">
        <v>920608</v>
      </c>
      <c r="AM31" s="22">
        <v>960318</v>
      </c>
      <c r="AN31" s="22">
        <v>871434</v>
      </c>
      <c r="AO31" s="22">
        <v>872618</v>
      </c>
      <c r="AP31" s="22">
        <v>849862</v>
      </c>
      <c r="AQ31" s="22">
        <v>921011</v>
      </c>
      <c r="AR31" s="22">
        <v>908173</v>
      </c>
      <c r="AS31" s="22">
        <v>944740</v>
      </c>
      <c r="AT31" s="22">
        <v>930062</v>
      </c>
      <c r="AU31" s="22">
        <v>955379</v>
      </c>
      <c r="AV31" s="22"/>
      <c r="AW31" s="22"/>
      <c r="AX31" s="22"/>
    </row>
    <row r="32" spans="1:50" x14ac:dyDescent="0.25">
      <c r="A32" s="15" t="s">
        <v>98</v>
      </c>
      <c r="B32" s="16" t="s">
        <v>0</v>
      </c>
      <c r="C32" s="22">
        <v>1004679</v>
      </c>
      <c r="D32" s="22">
        <v>860947</v>
      </c>
      <c r="E32" s="22">
        <v>912351</v>
      </c>
      <c r="F32" s="22">
        <v>907704</v>
      </c>
      <c r="G32" s="22">
        <v>951126</v>
      </c>
      <c r="H32" s="22">
        <v>933118</v>
      </c>
      <c r="I32" s="22">
        <v>981935</v>
      </c>
      <c r="J32" s="22">
        <v>957333</v>
      </c>
      <c r="K32" s="22">
        <v>946241</v>
      </c>
      <c r="L32" s="22">
        <v>1009983</v>
      </c>
      <c r="M32" s="22">
        <v>949888</v>
      </c>
      <c r="N32" s="22">
        <v>958418</v>
      </c>
      <c r="O32" s="22">
        <v>1051155</v>
      </c>
      <c r="P32" s="22">
        <v>979720</v>
      </c>
      <c r="Q32" s="22">
        <v>1012708</v>
      </c>
      <c r="R32" s="22">
        <v>1015324</v>
      </c>
      <c r="S32" s="22">
        <v>1036447</v>
      </c>
      <c r="T32" s="22">
        <v>1024343</v>
      </c>
      <c r="U32" s="22">
        <v>1099854</v>
      </c>
      <c r="V32" s="22">
        <v>1030019</v>
      </c>
      <c r="W32" s="22">
        <v>1044582</v>
      </c>
      <c r="X32" s="22">
        <v>1115688</v>
      </c>
      <c r="Y32" s="22">
        <v>1050764</v>
      </c>
      <c r="Z32" s="22">
        <v>1071878</v>
      </c>
      <c r="AA32" s="22">
        <v>1167468</v>
      </c>
      <c r="AB32" s="22">
        <v>1014768</v>
      </c>
      <c r="AC32" s="22">
        <v>1065525</v>
      </c>
      <c r="AD32" s="22">
        <v>1075922</v>
      </c>
      <c r="AE32" s="22">
        <v>1112973</v>
      </c>
      <c r="AF32" s="22">
        <v>1093074</v>
      </c>
      <c r="AG32" s="22">
        <v>1124975</v>
      </c>
      <c r="AH32" s="22">
        <v>1105927</v>
      </c>
      <c r="AI32" s="22">
        <v>1125909</v>
      </c>
      <c r="AJ32" s="22">
        <v>1192919</v>
      </c>
      <c r="AK32" s="22">
        <v>1125917</v>
      </c>
      <c r="AL32" s="22">
        <v>1131057</v>
      </c>
      <c r="AM32" s="22">
        <v>1177592</v>
      </c>
      <c r="AN32" s="22">
        <v>1115132</v>
      </c>
      <c r="AO32" s="22">
        <v>1132640</v>
      </c>
      <c r="AP32" s="22">
        <v>1109244</v>
      </c>
      <c r="AQ32" s="22">
        <v>1169260</v>
      </c>
      <c r="AR32" s="22">
        <v>1152751</v>
      </c>
      <c r="AS32" s="22">
        <v>1190738</v>
      </c>
      <c r="AT32" s="22">
        <v>1186770</v>
      </c>
      <c r="AU32" s="22">
        <v>1194427</v>
      </c>
      <c r="AV32" s="22"/>
      <c r="AW32" s="22"/>
      <c r="AX32" s="22"/>
    </row>
    <row r="33" spans="1:50" x14ac:dyDescent="0.25">
      <c r="A33" s="15" t="s">
        <v>98</v>
      </c>
      <c r="B33" s="16" t="s">
        <v>78</v>
      </c>
      <c r="C33" s="22">
        <v>998077</v>
      </c>
      <c r="D33" s="22">
        <v>815669</v>
      </c>
      <c r="E33" s="22">
        <v>867130</v>
      </c>
      <c r="F33" s="22">
        <v>823997</v>
      </c>
      <c r="G33" s="22">
        <v>905875</v>
      </c>
      <c r="H33" s="22">
        <v>880534</v>
      </c>
      <c r="I33" s="22">
        <v>930659</v>
      </c>
      <c r="J33" s="22">
        <v>908989</v>
      </c>
      <c r="K33" s="22">
        <v>903399</v>
      </c>
      <c r="L33" s="22">
        <v>970189</v>
      </c>
      <c r="M33" s="22">
        <v>911518</v>
      </c>
      <c r="N33" s="22">
        <v>914152</v>
      </c>
      <c r="O33" s="22">
        <v>1047104</v>
      </c>
      <c r="P33" s="22">
        <v>942339</v>
      </c>
      <c r="Q33" s="22">
        <v>952862</v>
      </c>
      <c r="R33" s="22">
        <v>962164</v>
      </c>
      <c r="S33" s="22">
        <v>994141</v>
      </c>
      <c r="T33" s="22">
        <v>992049</v>
      </c>
      <c r="U33" s="22">
        <v>1069369</v>
      </c>
      <c r="V33" s="22">
        <v>1009891</v>
      </c>
      <c r="W33" s="22">
        <v>1017474</v>
      </c>
      <c r="X33" s="22">
        <v>1061193</v>
      </c>
      <c r="Y33" s="22">
        <v>1023739</v>
      </c>
      <c r="Z33" s="22">
        <v>1040832</v>
      </c>
      <c r="AA33" s="22">
        <v>1163429</v>
      </c>
      <c r="AB33" s="22">
        <v>980193</v>
      </c>
      <c r="AC33" s="22">
        <v>1023604</v>
      </c>
      <c r="AD33" s="22">
        <v>1017617</v>
      </c>
      <c r="AE33" s="22">
        <v>1084260</v>
      </c>
      <c r="AF33" s="22">
        <v>1068809</v>
      </c>
      <c r="AG33" s="22">
        <v>1091488</v>
      </c>
      <c r="AH33" s="22">
        <v>1074917</v>
      </c>
      <c r="AI33" s="22">
        <v>1084780</v>
      </c>
      <c r="AJ33" s="22">
        <v>1129052</v>
      </c>
      <c r="AK33" s="22">
        <v>1082409</v>
      </c>
      <c r="AL33" s="22">
        <v>1126099</v>
      </c>
      <c r="AM33" s="22">
        <v>1178175</v>
      </c>
      <c r="AN33" s="22">
        <v>1094928</v>
      </c>
      <c r="AO33" s="22">
        <v>1101978</v>
      </c>
      <c r="AP33" s="22">
        <v>1097239</v>
      </c>
      <c r="AQ33" s="22">
        <v>1161224</v>
      </c>
      <c r="AR33" s="22">
        <v>1144673</v>
      </c>
      <c r="AS33" s="22">
        <v>1179478</v>
      </c>
      <c r="AT33" s="22">
        <v>1176475</v>
      </c>
      <c r="AU33" s="22">
        <v>1154422</v>
      </c>
      <c r="AV33" s="22"/>
      <c r="AW33" s="22"/>
      <c r="AX33" s="22"/>
    </row>
    <row r="34" spans="1:50" x14ac:dyDescent="0.25">
      <c r="A34" s="15" t="s">
        <v>99</v>
      </c>
      <c r="B34" s="16" t="s">
        <v>17</v>
      </c>
      <c r="C34" s="22">
        <v>1166929</v>
      </c>
      <c r="D34" s="22">
        <v>987706</v>
      </c>
      <c r="E34" s="22">
        <v>1024071</v>
      </c>
      <c r="F34" s="22">
        <v>1024787</v>
      </c>
      <c r="G34" s="22">
        <v>1076513</v>
      </c>
      <c r="H34" s="22">
        <v>1067479</v>
      </c>
      <c r="I34" s="22">
        <v>1164018</v>
      </c>
      <c r="J34" s="22">
        <v>1125552</v>
      </c>
      <c r="K34" s="22">
        <v>1087830</v>
      </c>
      <c r="L34" s="22">
        <v>1312975</v>
      </c>
      <c r="M34" s="22">
        <v>1062274</v>
      </c>
      <c r="N34" s="22">
        <v>1021633</v>
      </c>
      <c r="O34" s="22">
        <v>1282032</v>
      </c>
      <c r="P34" s="22">
        <v>1148318</v>
      </c>
      <c r="Q34" s="22">
        <v>1180147</v>
      </c>
      <c r="R34" s="22">
        <v>1161632</v>
      </c>
      <c r="S34" s="22">
        <v>1211028</v>
      </c>
      <c r="T34" s="22">
        <v>1218516</v>
      </c>
      <c r="U34" s="22">
        <v>1284805</v>
      </c>
      <c r="V34" s="22">
        <v>1231709</v>
      </c>
      <c r="W34" s="22">
        <v>1216286</v>
      </c>
      <c r="X34" s="22">
        <v>1286739</v>
      </c>
      <c r="Y34" s="22">
        <v>1255452</v>
      </c>
      <c r="Z34" s="22">
        <v>1198583</v>
      </c>
      <c r="AA34" s="22">
        <v>1351405</v>
      </c>
      <c r="AB34" s="22">
        <v>1254742</v>
      </c>
      <c r="AC34" s="22">
        <v>1238695</v>
      </c>
      <c r="AD34" s="22">
        <v>1258954</v>
      </c>
      <c r="AE34" s="22">
        <v>1304298</v>
      </c>
      <c r="AF34" s="22">
        <v>1301699</v>
      </c>
      <c r="AG34" s="22">
        <v>1337236</v>
      </c>
      <c r="AH34" s="22">
        <v>1326895</v>
      </c>
      <c r="AI34" s="22">
        <v>1287246</v>
      </c>
      <c r="AJ34" s="22">
        <v>1353296</v>
      </c>
      <c r="AK34" s="22">
        <v>1289491</v>
      </c>
      <c r="AL34" s="22">
        <v>1325516</v>
      </c>
      <c r="AM34" s="22">
        <v>1402207</v>
      </c>
      <c r="AN34" s="22">
        <v>1314464</v>
      </c>
      <c r="AO34" s="22">
        <v>1343924</v>
      </c>
      <c r="AP34" s="22">
        <v>1336760</v>
      </c>
      <c r="AQ34" s="22">
        <v>1445196</v>
      </c>
      <c r="AR34" s="22">
        <v>1378156</v>
      </c>
      <c r="AS34" s="22">
        <v>1425465</v>
      </c>
      <c r="AT34" s="22">
        <v>1418638</v>
      </c>
      <c r="AU34" s="22">
        <v>1395795</v>
      </c>
      <c r="AV34" s="22"/>
      <c r="AW34" s="22"/>
      <c r="AX34" s="22"/>
    </row>
    <row r="35" spans="1:50" x14ac:dyDescent="0.25">
      <c r="A35" s="15" t="s">
        <v>99</v>
      </c>
      <c r="B35" s="16" t="s">
        <v>41</v>
      </c>
      <c r="C35" s="22">
        <v>658419</v>
      </c>
      <c r="D35" s="22">
        <v>559386</v>
      </c>
      <c r="E35" s="22">
        <v>596319</v>
      </c>
      <c r="F35" s="22">
        <v>585957</v>
      </c>
      <c r="G35" s="22">
        <v>618494</v>
      </c>
      <c r="H35" s="22">
        <v>601104</v>
      </c>
      <c r="I35" s="22">
        <v>642964</v>
      </c>
      <c r="J35" s="22">
        <v>630795</v>
      </c>
      <c r="K35" s="22">
        <v>607950</v>
      </c>
      <c r="L35" s="22">
        <v>663350</v>
      </c>
      <c r="M35" s="22">
        <v>612982</v>
      </c>
      <c r="N35" s="22">
        <v>621707</v>
      </c>
      <c r="O35" s="22">
        <v>700219</v>
      </c>
      <c r="P35" s="22">
        <v>652843</v>
      </c>
      <c r="Q35" s="22">
        <v>655123</v>
      </c>
      <c r="R35" s="22">
        <v>669451</v>
      </c>
      <c r="S35" s="22">
        <v>721622</v>
      </c>
      <c r="T35" s="22">
        <v>667413</v>
      </c>
      <c r="U35" s="22">
        <v>698835</v>
      </c>
      <c r="V35" s="22">
        <v>695709</v>
      </c>
      <c r="W35" s="22">
        <v>683236</v>
      </c>
      <c r="X35" s="22">
        <v>719363</v>
      </c>
      <c r="Y35" s="22">
        <v>674362</v>
      </c>
      <c r="Z35" s="22">
        <v>695044</v>
      </c>
      <c r="AA35" s="22">
        <v>791643</v>
      </c>
      <c r="AB35" s="22">
        <v>704166</v>
      </c>
      <c r="AC35" s="22">
        <v>720295</v>
      </c>
      <c r="AD35" s="22">
        <v>727731</v>
      </c>
      <c r="AE35" s="22">
        <v>776950</v>
      </c>
      <c r="AF35" s="22">
        <v>718750</v>
      </c>
      <c r="AG35" s="22">
        <v>780049</v>
      </c>
      <c r="AH35" s="22">
        <v>748523</v>
      </c>
      <c r="AI35" s="22">
        <v>727835</v>
      </c>
      <c r="AJ35" s="22">
        <v>770162</v>
      </c>
      <c r="AK35" s="22">
        <v>785842</v>
      </c>
      <c r="AL35" s="22">
        <v>743536</v>
      </c>
      <c r="AM35" s="22">
        <v>825015</v>
      </c>
      <c r="AN35" s="22">
        <v>744680</v>
      </c>
      <c r="AO35" s="22">
        <v>762115</v>
      </c>
      <c r="AP35" s="22">
        <v>762272</v>
      </c>
      <c r="AQ35" s="22">
        <v>798573</v>
      </c>
      <c r="AR35" s="22">
        <v>782858</v>
      </c>
      <c r="AS35" s="22">
        <v>816893</v>
      </c>
      <c r="AT35" s="22">
        <v>840447</v>
      </c>
      <c r="AU35" s="22">
        <v>788925</v>
      </c>
      <c r="AV35" s="22"/>
      <c r="AW35" s="22"/>
      <c r="AX35" s="22"/>
    </row>
    <row r="36" spans="1:50" x14ac:dyDescent="0.25">
      <c r="A36" s="15" t="s">
        <v>99</v>
      </c>
      <c r="B36" s="16" t="s">
        <v>85</v>
      </c>
      <c r="C36" s="22">
        <v>52972</v>
      </c>
      <c r="D36" s="22">
        <v>46288</v>
      </c>
      <c r="E36" s="22">
        <v>50842</v>
      </c>
      <c r="F36" s="22">
        <v>53523</v>
      </c>
      <c r="G36" s="22">
        <v>59233</v>
      </c>
      <c r="H36" s="22">
        <v>52699</v>
      </c>
      <c r="I36" s="22">
        <v>57863</v>
      </c>
      <c r="J36" s="22">
        <v>52790</v>
      </c>
      <c r="K36" s="22">
        <v>50125</v>
      </c>
      <c r="L36" s="22">
        <v>60365</v>
      </c>
      <c r="M36" s="22">
        <v>58231</v>
      </c>
      <c r="N36" s="22">
        <v>54232</v>
      </c>
      <c r="O36" s="22">
        <v>64391</v>
      </c>
      <c r="P36" s="22">
        <v>57046</v>
      </c>
      <c r="Q36" s="22">
        <v>61818</v>
      </c>
      <c r="R36" s="22">
        <v>61281</v>
      </c>
      <c r="S36" s="22">
        <v>64753</v>
      </c>
      <c r="T36" s="22">
        <v>61057</v>
      </c>
      <c r="U36" s="22">
        <v>66290</v>
      </c>
      <c r="V36" s="22">
        <v>62946</v>
      </c>
      <c r="W36" s="22">
        <v>68637</v>
      </c>
      <c r="X36" s="22">
        <v>68679</v>
      </c>
      <c r="Y36" s="22">
        <v>62235</v>
      </c>
      <c r="Z36" s="22">
        <v>62169</v>
      </c>
      <c r="AA36" s="22">
        <v>82827</v>
      </c>
      <c r="AB36" s="22">
        <v>63124</v>
      </c>
      <c r="AC36" s="22">
        <v>61219</v>
      </c>
      <c r="AD36" s="22">
        <v>65276</v>
      </c>
      <c r="AE36" s="22">
        <v>72078</v>
      </c>
      <c r="AF36" s="22">
        <v>74248</v>
      </c>
      <c r="AG36" s="22">
        <v>70872</v>
      </c>
      <c r="AH36" s="22">
        <v>64744</v>
      </c>
      <c r="AI36" s="22">
        <v>71867</v>
      </c>
      <c r="AJ36" s="22">
        <v>71692</v>
      </c>
      <c r="AK36" s="22">
        <v>73637</v>
      </c>
      <c r="AL36" s="22">
        <v>66592</v>
      </c>
      <c r="AM36" s="22">
        <v>74941</v>
      </c>
      <c r="AN36" s="22">
        <v>69394</v>
      </c>
      <c r="AO36" s="22">
        <v>65758</v>
      </c>
      <c r="AP36" s="22">
        <v>73271</v>
      </c>
      <c r="AQ36" s="22">
        <v>72316</v>
      </c>
      <c r="AR36" s="22">
        <v>68175</v>
      </c>
      <c r="AS36" s="22">
        <v>80851</v>
      </c>
      <c r="AT36" s="22">
        <v>68841</v>
      </c>
      <c r="AU36" s="22">
        <v>79169</v>
      </c>
      <c r="AV36" s="22"/>
      <c r="AW36" s="22"/>
      <c r="AX36" s="22"/>
    </row>
    <row r="37" spans="1:50" x14ac:dyDescent="0.25">
      <c r="A37" s="15" t="s">
        <v>100</v>
      </c>
      <c r="B37" s="16" t="s">
        <v>18</v>
      </c>
      <c r="C37" s="22">
        <v>471873</v>
      </c>
      <c r="D37" s="22">
        <v>394776</v>
      </c>
      <c r="E37" s="22">
        <v>414505</v>
      </c>
      <c r="F37" s="22">
        <v>420400</v>
      </c>
      <c r="G37" s="22">
        <v>462171</v>
      </c>
      <c r="H37" s="22">
        <v>425053</v>
      </c>
      <c r="I37" s="22">
        <v>451886</v>
      </c>
      <c r="J37" s="22">
        <v>425456</v>
      </c>
      <c r="K37" s="22">
        <v>417388</v>
      </c>
      <c r="L37" s="22">
        <v>460141</v>
      </c>
      <c r="M37" s="22">
        <v>419991</v>
      </c>
      <c r="N37" s="22">
        <v>437572</v>
      </c>
      <c r="O37" s="22">
        <v>486177</v>
      </c>
      <c r="P37" s="22">
        <v>426900</v>
      </c>
      <c r="Q37" s="22">
        <v>481721</v>
      </c>
      <c r="R37" s="22">
        <v>470204</v>
      </c>
      <c r="S37" s="22">
        <v>459995</v>
      </c>
      <c r="T37" s="22">
        <v>463641</v>
      </c>
      <c r="U37" s="22">
        <v>500437</v>
      </c>
      <c r="V37" s="22">
        <v>462220</v>
      </c>
      <c r="W37" s="22">
        <v>470494</v>
      </c>
      <c r="X37" s="22">
        <v>527027</v>
      </c>
      <c r="Y37" s="22">
        <v>470218</v>
      </c>
      <c r="Z37" s="22">
        <v>483348</v>
      </c>
      <c r="AA37" s="22">
        <v>675112</v>
      </c>
      <c r="AB37" s="22">
        <v>451045</v>
      </c>
      <c r="AC37" s="22">
        <v>501654</v>
      </c>
      <c r="AD37" s="22">
        <v>496795</v>
      </c>
      <c r="AE37" s="22">
        <v>562252</v>
      </c>
      <c r="AF37" s="22">
        <v>496235</v>
      </c>
      <c r="AG37" s="22">
        <v>514515</v>
      </c>
      <c r="AH37" s="22">
        <v>510332</v>
      </c>
      <c r="AI37" s="22">
        <v>501663</v>
      </c>
      <c r="AJ37" s="22">
        <v>542124</v>
      </c>
      <c r="AK37" s="22">
        <v>504574</v>
      </c>
      <c r="AL37" s="22">
        <v>510937</v>
      </c>
      <c r="AM37" s="22">
        <v>546301</v>
      </c>
      <c r="AN37" s="22">
        <v>492133</v>
      </c>
      <c r="AO37" s="22">
        <v>507734</v>
      </c>
      <c r="AP37" s="22">
        <v>526432</v>
      </c>
      <c r="AQ37" s="22">
        <v>530545</v>
      </c>
      <c r="AR37" s="22">
        <v>533134</v>
      </c>
      <c r="AS37" s="22">
        <v>554147</v>
      </c>
      <c r="AT37" s="22">
        <v>561030</v>
      </c>
      <c r="AU37" s="22">
        <v>533042</v>
      </c>
      <c r="AV37" s="22"/>
      <c r="AW37" s="22"/>
      <c r="AX37" s="22"/>
    </row>
    <row r="38" spans="1:50" x14ac:dyDescent="0.25">
      <c r="A38" s="15" t="s">
        <v>100</v>
      </c>
      <c r="B38" s="16" t="s">
        <v>26</v>
      </c>
      <c r="C38" s="22">
        <v>505883</v>
      </c>
      <c r="D38" s="22">
        <v>404816</v>
      </c>
      <c r="E38" s="22">
        <v>464187</v>
      </c>
      <c r="F38" s="22">
        <v>430546</v>
      </c>
      <c r="G38" s="22">
        <v>464670</v>
      </c>
      <c r="H38" s="22">
        <v>434607</v>
      </c>
      <c r="I38" s="22">
        <v>480040</v>
      </c>
      <c r="J38" s="22">
        <v>447799</v>
      </c>
      <c r="K38" s="22">
        <v>430972</v>
      </c>
      <c r="L38" s="22">
        <v>485387</v>
      </c>
      <c r="M38" s="22">
        <v>448332</v>
      </c>
      <c r="N38" s="22">
        <v>456645</v>
      </c>
      <c r="O38" s="22">
        <v>524750</v>
      </c>
      <c r="P38" s="22">
        <v>439823</v>
      </c>
      <c r="Q38" s="22">
        <v>474917</v>
      </c>
      <c r="R38" s="22">
        <v>475042</v>
      </c>
      <c r="S38" s="22">
        <v>482049</v>
      </c>
      <c r="T38" s="22">
        <v>478798</v>
      </c>
      <c r="U38" s="22">
        <v>524309</v>
      </c>
      <c r="V38" s="22">
        <v>490726</v>
      </c>
      <c r="W38" s="22">
        <v>476503</v>
      </c>
      <c r="X38" s="22">
        <v>539513</v>
      </c>
      <c r="Y38" s="22">
        <v>489095</v>
      </c>
      <c r="Z38" s="22">
        <v>515559</v>
      </c>
      <c r="AA38" s="22">
        <v>579207</v>
      </c>
      <c r="AB38" s="22">
        <v>456067</v>
      </c>
      <c r="AC38" s="22">
        <v>499937</v>
      </c>
      <c r="AD38" s="22">
        <v>501080</v>
      </c>
      <c r="AE38" s="22">
        <v>522494</v>
      </c>
      <c r="AF38" s="22">
        <v>515914</v>
      </c>
      <c r="AG38" s="22">
        <v>552000</v>
      </c>
      <c r="AH38" s="22">
        <v>518547</v>
      </c>
      <c r="AI38" s="22">
        <v>504975</v>
      </c>
      <c r="AJ38" s="22">
        <v>557062</v>
      </c>
      <c r="AK38" s="22">
        <v>526921</v>
      </c>
      <c r="AL38" s="22">
        <v>544270</v>
      </c>
      <c r="AM38" s="22">
        <v>590070</v>
      </c>
      <c r="AN38" s="22">
        <v>500002</v>
      </c>
      <c r="AO38" s="22">
        <v>511842</v>
      </c>
      <c r="AP38" s="22">
        <v>514076</v>
      </c>
      <c r="AQ38" s="22">
        <v>548547</v>
      </c>
      <c r="AR38" s="22">
        <v>543932</v>
      </c>
      <c r="AS38" s="22">
        <v>570892</v>
      </c>
      <c r="AT38" s="22">
        <v>545532</v>
      </c>
      <c r="AU38" s="22">
        <v>543253</v>
      </c>
      <c r="AV38" s="22"/>
      <c r="AW38" s="22"/>
      <c r="AX38" s="22"/>
    </row>
    <row r="39" spans="1:50" x14ac:dyDescent="0.25">
      <c r="A39" s="15" t="s">
        <v>100</v>
      </c>
      <c r="B39" s="16" t="s">
        <v>61</v>
      </c>
      <c r="C39" s="22">
        <v>1373749</v>
      </c>
      <c r="D39" s="22">
        <v>1210534</v>
      </c>
      <c r="E39" s="22">
        <v>1285642</v>
      </c>
      <c r="F39" s="22">
        <v>1274416</v>
      </c>
      <c r="G39" s="22">
        <v>1363820</v>
      </c>
      <c r="H39" s="22">
        <v>1303647</v>
      </c>
      <c r="I39" s="22">
        <v>1443339</v>
      </c>
      <c r="J39" s="22">
        <v>1384114</v>
      </c>
      <c r="K39" s="22">
        <v>1311228</v>
      </c>
      <c r="L39" s="22">
        <v>1445522</v>
      </c>
      <c r="M39" s="22">
        <v>1339738</v>
      </c>
      <c r="N39" s="22">
        <v>1395766</v>
      </c>
      <c r="O39" s="22">
        <v>1487560</v>
      </c>
      <c r="P39" s="22">
        <v>1362391</v>
      </c>
      <c r="Q39" s="22">
        <v>1412134</v>
      </c>
      <c r="R39" s="22">
        <v>1413838</v>
      </c>
      <c r="S39" s="22">
        <v>1493798</v>
      </c>
      <c r="T39" s="22">
        <v>1450051</v>
      </c>
      <c r="U39" s="22">
        <v>1580097</v>
      </c>
      <c r="V39" s="22">
        <v>1475435</v>
      </c>
      <c r="W39" s="22">
        <v>1441533</v>
      </c>
      <c r="X39" s="22">
        <v>1544165</v>
      </c>
      <c r="Y39" s="22">
        <v>1481023</v>
      </c>
      <c r="Z39" s="22">
        <v>1507752</v>
      </c>
      <c r="AA39" s="22">
        <v>1696798</v>
      </c>
      <c r="AB39" s="22">
        <v>1482596</v>
      </c>
      <c r="AC39" s="22">
        <v>1502701</v>
      </c>
      <c r="AD39" s="22">
        <v>1487727</v>
      </c>
      <c r="AE39" s="22">
        <v>1631272</v>
      </c>
      <c r="AF39" s="22">
        <v>1535984</v>
      </c>
      <c r="AG39" s="22">
        <v>1642766</v>
      </c>
      <c r="AH39" s="22">
        <v>1611624</v>
      </c>
      <c r="AI39" s="22">
        <v>1540544</v>
      </c>
      <c r="AJ39" s="22">
        <v>1677244</v>
      </c>
      <c r="AK39" s="22">
        <v>1579317</v>
      </c>
      <c r="AL39" s="22">
        <v>1572007</v>
      </c>
      <c r="AM39" s="22">
        <v>1673093</v>
      </c>
      <c r="AN39" s="22">
        <v>1572149</v>
      </c>
      <c r="AO39" s="22">
        <v>1578919</v>
      </c>
      <c r="AP39" s="22">
        <v>1590672</v>
      </c>
      <c r="AQ39" s="22">
        <v>1679571</v>
      </c>
      <c r="AR39" s="22">
        <v>1690060</v>
      </c>
      <c r="AS39" s="22">
        <v>1735715</v>
      </c>
      <c r="AT39" s="22">
        <v>1703278</v>
      </c>
      <c r="AU39" s="22">
        <v>1656751</v>
      </c>
      <c r="AV39" s="22"/>
      <c r="AW39" s="22"/>
      <c r="AX39" s="22"/>
    </row>
    <row r="40" spans="1:50" x14ac:dyDescent="0.25">
      <c r="A40" s="15" t="s">
        <v>100</v>
      </c>
      <c r="B40" s="16" t="s">
        <v>62</v>
      </c>
      <c r="C40" s="22">
        <v>523977</v>
      </c>
      <c r="D40" s="22">
        <v>460129</v>
      </c>
      <c r="E40" s="22">
        <v>512327</v>
      </c>
      <c r="F40" s="22">
        <v>474347</v>
      </c>
      <c r="G40" s="22">
        <v>523162</v>
      </c>
      <c r="H40" s="22">
        <v>496358</v>
      </c>
      <c r="I40" s="22">
        <v>535322</v>
      </c>
      <c r="J40" s="22">
        <v>521746</v>
      </c>
      <c r="K40" s="22">
        <v>503258</v>
      </c>
      <c r="L40" s="22">
        <v>532485</v>
      </c>
      <c r="M40" s="22">
        <v>494850</v>
      </c>
      <c r="N40" s="22">
        <v>502247</v>
      </c>
      <c r="O40" s="22">
        <v>557067</v>
      </c>
      <c r="P40" s="22">
        <v>524908</v>
      </c>
      <c r="Q40" s="22">
        <v>561702</v>
      </c>
      <c r="R40" s="22">
        <v>539415</v>
      </c>
      <c r="S40" s="22">
        <v>568206</v>
      </c>
      <c r="T40" s="22">
        <v>547691</v>
      </c>
      <c r="U40" s="22">
        <v>598584</v>
      </c>
      <c r="V40" s="22">
        <v>563055</v>
      </c>
      <c r="W40" s="22">
        <v>566723</v>
      </c>
      <c r="X40" s="22">
        <v>573641</v>
      </c>
      <c r="Y40" s="22">
        <v>572382</v>
      </c>
      <c r="Z40" s="22">
        <v>564584</v>
      </c>
      <c r="AA40" s="22">
        <v>624003</v>
      </c>
      <c r="AB40" s="22">
        <v>555596</v>
      </c>
      <c r="AC40" s="22">
        <v>580802</v>
      </c>
      <c r="AD40" s="22">
        <v>573391</v>
      </c>
      <c r="AE40" s="22">
        <v>613851</v>
      </c>
      <c r="AF40" s="22">
        <v>593462</v>
      </c>
      <c r="AG40" s="22">
        <v>628982</v>
      </c>
      <c r="AH40" s="22">
        <v>610236</v>
      </c>
      <c r="AI40" s="22">
        <v>585798</v>
      </c>
      <c r="AJ40" s="22">
        <v>615284</v>
      </c>
      <c r="AK40" s="22">
        <v>599800</v>
      </c>
      <c r="AL40" s="22">
        <v>602773</v>
      </c>
      <c r="AM40" s="22">
        <v>623614</v>
      </c>
      <c r="AN40" s="22">
        <v>593729</v>
      </c>
      <c r="AO40" s="22">
        <v>624012</v>
      </c>
      <c r="AP40" s="22">
        <v>598403</v>
      </c>
      <c r="AQ40" s="22">
        <v>636120</v>
      </c>
      <c r="AR40" s="22">
        <v>630340</v>
      </c>
      <c r="AS40" s="22">
        <v>643516</v>
      </c>
      <c r="AT40" s="22">
        <v>643639</v>
      </c>
      <c r="AU40" s="22">
        <v>637925</v>
      </c>
      <c r="AV40" s="22"/>
      <c r="AW40" s="22"/>
      <c r="AX40" s="22"/>
    </row>
    <row r="41" spans="1:50" x14ac:dyDescent="0.25">
      <c r="A41" s="15" t="s">
        <v>100</v>
      </c>
      <c r="B41" s="16" t="s">
        <v>73</v>
      </c>
      <c r="C41" s="22">
        <v>849978</v>
      </c>
      <c r="D41" s="22">
        <v>753970</v>
      </c>
      <c r="E41" s="22">
        <v>776223</v>
      </c>
      <c r="F41" s="22">
        <v>754889</v>
      </c>
      <c r="G41" s="22">
        <v>804268</v>
      </c>
      <c r="H41" s="22">
        <v>795335</v>
      </c>
      <c r="I41" s="22">
        <v>873801</v>
      </c>
      <c r="J41" s="22">
        <v>848221</v>
      </c>
      <c r="K41" s="22">
        <v>829153</v>
      </c>
      <c r="L41" s="22">
        <v>913683</v>
      </c>
      <c r="M41" s="22">
        <v>817851</v>
      </c>
      <c r="N41" s="22">
        <v>829312</v>
      </c>
      <c r="O41" s="22">
        <v>928570</v>
      </c>
      <c r="P41" s="22">
        <v>858912</v>
      </c>
      <c r="Q41" s="22">
        <v>885903</v>
      </c>
      <c r="R41" s="22">
        <v>867904</v>
      </c>
      <c r="S41" s="22">
        <v>918427</v>
      </c>
      <c r="T41" s="22">
        <v>906573</v>
      </c>
      <c r="U41" s="22">
        <v>987973</v>
      </c>
      <c r="V41" s="22">
        <v>938089</v>
      </c>
      <c r="W41" s="22">
        <v>943402</v>
      </c>
      <c r="X41" s="22">
        <v>957497</v>
      </c>
      <c r="Y41" s="22">
        <v>921571</v>
      </c>
      <c r="Z41" s="22">
        <v>951620</v>
      </c>
      <c r="AA41" s="22">
        <v>1076951</v>
      </c>
      <c r="AB41" s="22">
        <v>923923</v>
      </c>
      <c r="AC41" s="22">
        <v>945445</v>
      </c>
      <c r="AD41" s="22">
        <v>940370</v>
      </c>
      <c r="AE41" s="22">
        <v>1003777</v>
      </c>
      <c r="AF41" s="22">
        <v>1000176</v>
      </c>
      <c r="AG41" s="22">
        <v>1049555</v>
      </c>
      <c r="AH41" s="22">
        <v>1010536</v>
      </c>
      <c r="AI41" s="22">
        <v>1009856</v>
      </c>
      <c r="AJ41" s="22">
        <v>1061241</v>
      </c>
      <c r="AK41" s="22">
        <v>1016994</v>
      </c>
      <c r="AL41" s="22">
        <v>1028655</v>
      </c>
      <c r="AM41" s="22">
        <v>1090831</v>
      </c>
      <c r="AN41" s="22">
        <v>1016548</v>
      </c>
      <c r="AO41" s="22">
        <v>1034865</v>
      </c>
      <c r="AP41" s="22">
        <v>1012251</v>
      </c>
      <c r="AQ41" s="22">
        <v>1099708</v>
      </c>
      <c r="AR41" s="22">
        <v>1074597</v>
      </c>
      <c r="AS41" s="22">
        <v>1115136</v>
      </c>
      <c r="AT41" s="22">
        <v>1112042</v>
      </c>
      <c r="AU41" s="22">
        <v>1092704</v>
      </c>
      <c r="AV41" s="22"/>
      <c r="AW41" s="22"/>
      <c r="AX41" s="22"/>
    </row>
    <row r="42" spans="1:50" x14ac:dyDescent="0.25">
      <c r="A42" s="15" t="s">
        <v>100</v>
      </c>
      <c r="B42" s="16" t="s">
        <v>83</v>
      </c>
      <c r="C42" s="22">
        <v>579905</v>
      </c>
      <c r="D42" s="22">
        <v>493073</v>
      </c>
      <c r="E42" s="22">
        <v>518793</v>
      </c>
      <c r="F42" s="22">
        <v>524878</v>
      </c>
      <c r="G42" s="22">
        <v>555927</v>
      </c>
      <c r="H42" s="22">
        <v>526068</v>
      </c>
      <c r="I42" s="22">
        <v>570457</v>
      </c>
      <c r="J42" s="22">
        <v>532054</v>
      </c>
      <c r="K42" s="22">
        <v>529982</v>
      </c>
      <c r="L42" s="22">
        <v>653298</v>
      </c>
      <c r="M42" s="22">
        <v>546339</v>
      </c>
      <c r="N42" s="22">
        <v>546586</v>
      </c>
      <c r="O42" s="22">
        <v>610436</v>
      </c>
      <c r="P42" s="22">
        <v>558081</v>
      </c>
      <c r="Q42" s="22">
        <v>579068</v>
      </c>
      <c r="R42" s="22">
        <v>609026</v>
      </c>
      <c r="S42" s="22">
        <v>581545</v>
      </c>
      <c r="T42" s="22">
        <v>577117</v>
      </c>
      <c r="U42" s="22">
        <v>629703</v>
      </c>
      <c r="V42" s="22">
        <v>602549</v>
      </c>
      <c r="W42" s="22">
        <v>583147</v>
      </c>
      <c r="X42" s="22">
        <v>653112</v>
      </c>
      <c r="Y42" s="22">
        <v>599495</v>
      </c>
      <c r="Z42" s="22">
        <v>600362</v>
      </c>
      <c r="AA42" s="22">
        <v>682155</v>
      </c>
      <c r="AB42" s="22">
        <v>593801</v>
      </c>
      <c r="AC42" s="22">
        <v>606725</v>
      </c>
      <c r="AD42" s="22">
        <v>637839</v>
      </c>
      <c r="AE42" s="22">
        <v>654680</v>
      </c>
      <c r="AF42" s="22">
        <v>626344</v>
      </c>
      <c r="AG42" s="22">
        <v>658943</v>
      </c>
      <c r="AH42" s="22">
        <v>635900</v>
      </c>
      <c r="AI42" s="22">
        <v>627806</v>
      </c>
      <c r="AJ42" s="22">
        <v>673195</v>
      </c>
      <c r="AK42" s="22">
        <v>650329</v>
      </c>
      <c r="AL42" s="22">
        <v>645048</v>
      </c>
      <c r="AM42" s="22">
        <v>696113</v>
      </c>
      <c r="AN42" s="22">
        <v>642850</v>
      </c>
      <c r="AO42" s="22">
        <v>653794</v>
      </c>
      <c r="AP42" s="22">
        <v>667265</v>
      </c>
      <c r="AQ42" s="22">
        <v>642983</v>
      </c>
      <c r="AR42" s="22">
        <v>723756</v>
      </c>
      <c r="AS42" s="22">
        <v>724304</v>
      </c>
      <c r="AT42" s="22">
        <v>686736</v>
      </c>
      <c r="AU42" s="22">
        <v>683868</v>
      </c>
      <c r="AV42" s="22"/>
      <c r="AW42" s="22"/>
      <c r="AX42" s="22"/>
    </row>
    <row r="43" spans="1:50" x14ac:dyDescent="0.25">
      <c r="A43" s="15" t="s">
        <v>100</v>
      </c>
      <c r="B43" s="16" t="s">
        <v>84</v>
      </c>
      <c r="C43" s="22">
        <v>447688</v>
      </c>
      <c r="D43" s="22">
        <v>387695</v>
      </c>
      <c r="E43" s="22">
        <v>403960</v>
      </c>
      <c r="F43" s="22">
        <v>404791</v>
      </c>
      <c r="G43" s="22">
        <v>452748</v>
      </c>
      <c r="H43" s="22">
        <v>416417</v>
      </c>
      <c r="I43" s="22">
        <v>442745</v>
      </c>
      <c r="J43" s="22">
        <v>431720</v>
      </c>
      <c r="K43" s="22">
        <v>459324</v>
      </c>
      <c r="L43" s="22">
        <v>440775</v>
      </c>
      <c r="M43" s="22">
        <v>423821</v>
      </c>
      <c r="N43" s="22">
        <v>418852</v>
      </c>
      <c r="O43" s="22">
        <v>469640</v>
      </c>
      <c r="P43" s="22">
        <v>452599</v>
      </c>
      <c r="Q43" s="22">
        <v>450536</v>
      </c>
      <c r="R43" s="22">
        <v>465559</v>
      </c>
      <c r="S43" s="22">
        <v>501869</v>
      </c>
      <c r="T43" s="22">
        <v>477713</v>
      </c>
      <c r="U43" s="22">
        <v>515204</v>
      </c>
      <c r="V43" s="22">
        <v>490908</v>
      </c>
      <c r="W43" s="22">
        <v>480456</v>
      </c>
      <c r="X43" s="22">
        <v>480013</v>
      </c>
      <c r="Y43" s="22">
        <v>483868</v>
      </c>
      <c r="Z43" s="22">
        <v>495101</v>
      </c>
      <c r="AA43" s="22">
        <v>535162</v>
      </c>
      <c r="AB43" s="22">
        <v>486092</v>
      </c>
      <c r="AC43" s="22">
        <v>494474</v>
      </c>
      <c r="AD43" s="22">
        <v>502749</v>
      </c>
      <c r="AE43" s="22">
        <v>558895</v>
      </c>
      <c r="AF43" s="22">
        <v>585701</v>
      </c>
      <c r="AG43" s="22">
        <v>538142</v>
      </c>
      <c r="AH43" s="22">
        <v>523367</v>
      </c>
      <c r="AI43" s="22">
        <v>514428</v>
      </c>
      <c r="AJ43" s="22">
        <v>543918</v>
      </c>
      <c r="AK43" s="22">
        <v>514621</v>
      </c>
      <c r="AL43" s="22">
        <v>530321</v>
      </c>
      <c r="AM43" s="22">
        <v>543041</v>
      </c>
      <c r="AN43" s="22">
        <v>507213</v>
      </c>
      <c r="AO43" s="22">
        <v>544938</v>
      </c>
      <c r="AP43" s="22">
        <v>522967</v>
      </c>
      <c r="AQ43" s="22">
        <v>580896</v>
      </c>
      <c r="AR43" s="22">
        <v>555545</v>
      </c>
      <c r="AS43" s="22">
        <v>565742</v>
      </c>
      <c r="AT43" s="22">
        <v>563706</v>
      </c>
      <c r="AU43" s="22">
        <v>554661</v>
      </c>
      <c r="AV43" s="22"/>
      <c r="AW43" s="22"/>
      <c r="AX43" s="22"/>
    </row>
    <row r="44" spans="1:50" x14ac:dyDescent="0.25">
      <c r="A44" s="15" t="s">
        <v>100</v>
      </c>
      <c r="B44" s="16" t="s">
        <v>88</v>
      </c>
      <c r="C44" s="22">
        <v>478252</v>
      </c>
      <c r="D44" s="22">
        <v>392152</v>
      </c>
      <c r="E44" s="22">
        <v>423486</v>
      </c>
      <c r="F44" s="22">
        <v>425219</v>
      </c>
      <c r="G44" s="22">
        <v>430759</v>
      </c>
      <c r="H44" s="22">
        <v>440534</v>
      </c>
      <c r="I44" s="22">
        <v>467633</v>
      </c>
      <c r="J44" s="22">
        <v>444986</v>
      </c>
      <c r="K44" s="22">
        <v>443373</v>
      </c>
      <c r="L44" s="22">
        <v>461421</v>
      </c>
      <c r="M44" s="22">
        <v>446597</v>
      </c>
      <c r="N44" s="22">
        <v>450862</v>
      </c>
      <c r="O44" s="22">
        <v>503750</v>
      </c>
      <c r="P44" s="22">
        <v>440776</v>
      </c>
      <c r="Q44" s="22">
        <v>449994</v>
      </c>
      <c r="R44" s="22">
        <v>481279</v>
      </c>
      <c r="S44" s="22">
        <v>476671</v>
      </c>
      <c r="T44" s="22">
        <v>470035</v>
      </c>
      <c r="U44" s="22">
        <v>515502</v>
      </c>
      <c r="V44" s="22">
        <v>480247</v>
      </c>
      <c r="W44" s="22">
        <v>491590</v>
      </c>
      <c r="X44" s="22">
        <v>498504</v>
      </c>
      <c r="Y44" s="22">
        <v>488557</v>
      </c>
      <c r="Z44" s="22">
        <v>499371</v>
      </c>
      <c r="AA44" s="22">
        <v>592912</v>
      </c>
      <c r="AB44" s="22">
        <v>474739</v>
      </c>
      <c r="AC44" s="22">
        <v>495463</v>
      </c>
      <c r="AD44" s="22">
        <v>498075</v>
      </c>
      <c r="AE44" s="22">
        <v>520925</v>
      </c>
      <c r="AF44" s="22">
        <v>516002</v>
      </c>
      <c r="AG44" s="22">
        <v>545364</v>
      </c>
      <c r="AH44" s="22">
        <v>527999</v>
      </c>
      <c r="AI44" s="22">
        <v>537720</v>
      </c>
      <c r="AJ44" s="22">
        <v>535692</v>
      </c>
      <c r="AK44" s="22">
        <v>526629</v>
      </c>
      <c r="AL44" s="22">
        <v>532649</v>
      </c>
      <c r="AM44" s="22">
        <v>588266</v>
      </c>
      <c r="AN44" s="22">
        <v>524683</v>
      </c>
      <c r="AO44" s="22">
        <v>535454</v>
      </c>
      <c r="AP44" s="22">
        <v>539547</v>
      </c>
      <c r="AQ44" s="22">
        <v>558372</v>
      </c>
      <c r="AR44" s="22">
        <v>565458</v>
      </c>
      <c r="AS44" s="22">
        <v>588673</v>
      </c>
      <c r="AT44" s="22">
        <v>562638</v>
      </c>
      <c r="AU44" s="22">
        <v>569707</v>
      </c>
      <c r="AV44" s="22"/>
      <c r="AW44" s="22"/>
      <c r="AX44" s="22"/>
    </row>
    <row r="45" spans="1:50" x14ac:dyDescent="0.25">
      <c r="A45" s="15" t="s">
        <v>101</v>
      </c>
      <c r="B45" s="16" t="s">
        <v>28</v>
      </c>
      <c r="C45" s="22">
        <v>482244</v>
      </c>
      <c r="D45" s="22">
        <v>388202</v>
      </c>
      <c r="E45" s="22">
        <v>400006</v>
      </c>
      <c r="F45" s="22">
        <v>404941</v>
      </c>
      <c r="G45" s="22">
        <v>430536</v>
      </c>
      <c r="H45" s="22">
        <v>408335</v>
      </c>
      <c r="I45" s="22">
        <v>455617</v>
      </c>
      <c r="J45" s="22">
        <v>426967</v>
      </c>
      <c r="K45" s="22">
        <v>425996</v>
      </c>
      <c r="L45" s="22">
        <v>446079</v>
      </c>
      <c r="M45" s="22">
        <v>437156</v>
      </c>
      <c r="N45" s="22">
        <v>434239</v>
      </c>
      <c r="O45" s="22">
        <v>505611</v>
      </c>
      <c r="P45" s="22">
        <v>454380</v>
      </c>
      <c r="Q45" s="22">
        <v>442614</v>
      </c>
      <c r="R45" s="22">
        <v>458912</v>
      </c>
      <c r="S45" s="22">
        <v>473815</v>
      </c>
      <c r="T45" s="22">
        <v>457817</v>
      </c>
      <c r="U45" s="22">
        <v>512488</v>
      </c>
      <c r="V45" s="22">
        <v>480344</v>
      </c>
      <c r="W45" s="22">
        <v>474151</v>
      </c>
      <c r="X45" s="22">
        <v>505680</v>
      </c>
      <c r="Y45" s="22">
        <v>493609</v>
      </c>
      <c r="Z45" s="22">
        <v>494132</v>
      </c>
      <c r="AA45" s="22">
        <v>545609</v>
      </c>
      <c r="AB45" s="22">
        <v>480579</v>
      </c>
      <c r="AC45" s="22">
        <v>483994</v>
      </c>
      <c r="AD45" s="22">
        <v>485473</v>
      </c>
      <c r="AE45" s="22">
        <v>539453</v>
      </c>
      <c r="AF45" s="22">
        <v>507591</v>
      </c>
      <c r="AG45" s="22">
        <v>529832</v>
      </c>
      <c r="AH45" s="22">
        <v>510473</v>
      </c>
      <c r="AI45" s="22">
        <v>511744</v>
      </c>
      <c r="AJ45" s="22">
        <v>542669</v>
      </c>
      <c r="AK45" s="22">
        <v>512835</v>
      </c>
      <c r="AL45" s="22">
        <v>524090</v>
      </c>
      <c r="AM45" s="22">
        <v>560051</v>
      </c>
      <c r="AN45" s="22">
        <v>520094</v>
      </c>
      <c r="AO45" s="22">
        <v>520645</v>
      </c>
      <c r="AP45" s="22">
        <v>529199</v>
      </c>
      <c r="AQ45" s="22">
        <v>545775</v>
      </c>
      <c r="AR45" s="22">
        <v>533750</v>
      </c>
      <c r="AS45" s="22">
        <v>565204</v>
      </c>
      <c r="AT45" s="22">
        <v>548968</v>
      </c>
      <c r="AU45" s="22">
        <v>554719</v>
      </c>
      <c r="AV45" s="22"/>
      <c r="AW45" s="22"/>
      <c r="AX45" s="22"/>
    </row>
    <row r="46" spans="1:50" x14ac:dyDescent="0.25">
      <c r="A46" s="15" t="s">
        <v>101</v>
      </c>
      <c r="B46" s="16" t="s">
        <v>57</v>
      </c>
      <c r="C46" s="22">
        <v>1141237</v>
      </c>
      <c r="D46" s="22">
        <v>971282</v>
      </c>
      <c r="E46" s="22">
        <v>997897</v>
      </c>
      <c r="F46" s="22">
        <v>1048568</v>
      </c>
      <c r="G46" s="22">
        <v>1047024</v>
      </c>
      <c r="H46" s="22">
        <v>1035929</v>
      </c>
      <c r="I46" s="22">
        <v>1141759</v>
      </c>
      <c r="J46" s="22">
        <v>1064165</v>
      </c>
      <c r="K46" s="22">
        <v>1064928</v>
      </c>
      <c r="L46" s="22">
        <v>1127030</v>
      </c>
      <c r="M46" s="22">
        <v>1099080</v>
      </c>
      <c r="N46" s="22">
        <v>1105492</v>
      </c>
      <c r="O46" s="22">
        <v>1260771</v>
      </c>
      <c r="P46" s="22">
        <v>1139879</v>
      </c>
      <c r="Q46" s="22">
        <v>1131694</v>
      </c>
      <c r="R46" s="22">
        <v>1172006</v>
      </c>
      <c r="S46" s="22">
        <v>1199741</v>
      </c>
      <c r="T46" s="22">
        <v>1184385</v>
      </c>
      <c r="U46" s="22">
        <v>1287321</v>
      </c>
      <c r="V46" s="22">
        <v>1204324</v>
      </c>
      <c r="W46" s="22">
        <v>1223502</v>
      </c>
      <c r="X46" s="22">
        <v>1285143</v>
      </c>
      <c r="Y46" s="22">
        <v>1210829</v>
      </c>
      <c r="Z46" s="22">
        <v>1250957</v>
      </c>
      <c r="AA46" s="22">
        <v>1356948</v>
      </c>
      <c r="AB46" s="22">
        <v>1207560</v>
      </c>
      <c r="AC46" s="22">
        <v>1242989</v>
      </c>
      <c r="AD46" s="22">
        <v>1230676</v>
      </c>
      <c r="AE46" s="22">
        <v>1328682</v>
      </c>
      <c r="AF46" s="22">
        <v>1278052</v>
      </c>
      <c r="AG46" s="22">
        <v>1339038</v>
      </c>
      <c r="AH46" s="22">
        <v>1325699</v>
      </c>
      <c r="AI46" s="22">
        <v>1300193</v>
      </c>
      <c r="AJ46" s="22">
        <v>1372556</v>
      </c>
      <c r="AK46" s="22">
        <v>1316441</v>
      </c>
      <c r="AL46" s="22">
        <v>1336462</v>
      </c>
      <c r="AM46" s="22">
        <v>1428948</v>
      </c>
      <c r="AN46" s="22">
        <v>1304789</v>
      </c>
      <c r="AO46" s="22">
        <v>1318169</v>
      </c>
      <c r="AP46" s="22">
        <v>1314966</v>
      </c>
      <c r="AQ46" s="22">
        <v>1408698</v>
      </c>
      <c r="AR46" s="22">
        <v>1378386</v>
      </c>
      <c r="AS46" s="22">
        <v>1420588</v>
      </c>
      <c r="AT46" s="22">
        <v>1396860</v>
      </c>
      <c r="AU46" s="22">
        <v>1394468</v>
      </c>
      <c r="AV46" s="22"/>
      <c r="AW46" s="22"/>
      <c r="AX46" s="22"/>
    </row>
    <row r="47" spans="1:50" x14ac:dyDescent="0.25">
      <c r="A47" s="15" t="s">
        <v>101</v>
      </c>
      <c r="B47" s="16" t="s">
        <v>66</v>
      </c>
      <c r="C47" s="22">
        <v>505919</v>
      </c>
      <c r="D47" s="22">
        <v>423223</v>
      </c>
      <c r="E47" s="22">
        <v>437283</v>
      </c>
      <c r="F47" s="22">
        <v>426630</v>
      </c>
      <c r="G47" s="22">
        <v>457485</v>
      </c>
      <c r="H47" s="22">
        <v>445830</v>
      </c>
      <c r="I47" s="22">
        <v>497119</v>
      </c>
      <c r="J47" s="22">
        <v>457458</v>
      </c>
      <c r="K47" s="22">
        <v>456705</v>
      </c>
      <c r="L47" s="22">
        <v>504324</v>
      </c>
      <c r="M47" s="22">
        <v>472630</v>
      </c>
      <c r="N47" s="22">
        <v>461126</v>
      </c>
      <c r="O47" s="22">
        <v>543527</v>
      </c>
      <c r="P47" s="22">
        <v>731533</v>
      </c>
      <c r="Q47" s="22">
        <v>477040</v>
      </c>
      <c r="R47" s="22">
        <v>503351</v>
      </c>
      <c r="S47" s="22">
        <v>499153</v>
      </c>
      <c r="T47" s="22">
        <v>499149</v>
      </c>
      <c r="U47" s="22">
        <v>550991</v>
      </c>
      <c r="V47" s="22">
        <v>519234</v>
      </c>
      <c r="W47" s="22">
        <v>519317</v>
      </c>
      <c r="X47" s="22">
        <v>539356</v>
      </c>
      <c r="Y47" s="22">
        <v>510435</v>
      </c>
      <c r="Z47" s="22">
        <v>527817</v>
      </c>
      <c r="AA47" s="22">
        <v>573872</v>
      </c>
      <c r="AB47" s="22">
        <v>506761</v>
      </c>
      <c r="AC47" s="22">
        <v>519529</v>
      </c>
      <c r="AD47" s="22">
        <v>515982</v>
      </c>
      <c r="AE47" s="22">
        <v>565853</v>
      </c>
      <c r="AF47" s="22">
        <v>540342</v>
      </c>
      <c r="AG47" s="22">
        <v>579944</v>
      </c>
      <c r="AH47" s="22">
        <v>542376</v>
      </c>
      <c r="AI47" s="22">
        <v>548591</v>
      </c>
      <c r="AJ47" s="22">
        <v>576097</v>
      </c>
      <c r="AK47" s="22">
        <v>553466</v>
      </c>
      <c r="AL47" s="22">
        <v>560466</v>
      </c>
      <c r="AM47" s="22">
        <v>604473</v>
      </c>
      <c r="AN47" s="22">
        <v>542723</v>
      </c>
      <c r="AO47" s="22">
        <v>548991</v>
      </c>
      <c r="AP47" s="22">
        <v>548943</v>
      </c>
      <c r="AQ47" s="22">
        <v>580777</v>
      </c>
      <c r="AR47" s="22">
        <v>568850</v>
      </c>
      <c r="AS47" s="22">
        <v>612589</v>
      </c>
      <c r="AT47" s="22">
        <v>579289</v>
      </c>
      <c r="AU47" s="22">
        <v>576877</v>
      </c>
      <c r="AV47" s="22"/>
      <c r="AW47" s="22"/>
      <c r="AX47" s="22"/>
    </row>
    <row r="48" spans="1:50" x14ac:dyDescent="0.25">
      <c r="A48" s="15" t="s">
        <v>102</v>
      </c>
      <c r="B48" s="16" t="s">
        <v>21</v>
      </c>
      <c r="C48" s="22">
        <v>433744</v>
      </c>
      <c r="D48" s="22">
        <v>386716</v>
      </c>
      <c r="E48" s="22">
        <v>405163</v>
      </c>
      <c r="F48" s="22">
        <v>410869</v>
      </c>
      <c r="G48" s="22">
        <v>419578</v>
      </c>
      <c r="H48" s="22">
        <v>411380</v>
      </c>
      <c r="I48" s="22">
        <v>437855</v>
      </c>
      <c r="J48" s="22">
        <v>426118</v>
      </c>
      <c r="K48" s="22">
        <v>429811</v>
      </c>
      <c r="L48" s="22">
        <v>448132</v>
      </c>
      <c r="M48" s="22">
        <v>420609</v>
      </c>
      <c r="N48" s="22">
        <v>418937</v>
      </c>
      <c r="O48" s="22">
        <v>459830</v>
      </c>
      <c r="P48" s="22">
        <v>437115</v>
      </c>
      <c r="Q48" s="22">
        <v>454737</v>
      </c>
      <c r="R48" s="22">
        <v>476269</v>
      </c>
      <c r="S48" s="22">
        <v>457806</v>
      </c>
      <c r="T48" s="22">
        <v>465321</v>
      </c>
      <c r="U48" s="22">
        <v>484430</v>
      </c>
      <c r="V48" s="22">
        <v>475803</v>
      </c>
      <c r="W48" s="22">
        <v>478400</v>
      </c>
      <c r="X48" s="22">
        <v>488684</v>
      </c>
      <c r="Y48" s="22">
        <v>468218</v>
      </c>
      <c r="Z48" s="22">
        <v>476908</v>
      </c>
      <c r="AA48" s="22">
        <v>530537</v>
      </c>
      <c r="AB48" s="22">
        <v>464236</v>
      </c>
      <c r="AC48" s="22">
        <v>465050</v>
      </c>
      <c r="AD48" s="22">
        <v>478163</v>
      </c>
      <c r="AE48" s="22">
        <v>511158</v>
      </c>
      <c r="AF48" s="22">
        <v>495370</v>
      </c>
      <c r="AG48" s="22">
        <v>511504</v>
      </c>
      <c r="AH48" s="22">
        <v>509483</v>
      </c>
      <c r="AI48" s="22">
        <v>498294</v>
      </c>
      <c r="AJ48" s="22">
        <v>533289</v>
      </c>
      <c r="AK48" s="22">
        <v>499494</v>
      </c>
      <c r="AL48" s="22">
        <v>501140</v>
      </c>
      <c r="AM48" s="22">
        <v>541624</v>
      </c>
      <c r="AN48" s="22">
        <v>494923</v>
      </c>
      <c r="AO48" s="22">
        <v>511016</v>
      </c>
      <c r="AP48" s="22">
        <v>507356</v>
      </c>
      <c r="AQ48" s="22">
        <v>522732</v>
      </c>
      <c r="AR48" s="22">
        <v>525827</v>
      </c>
      <c r="AS48" s="22">
        <v>536919</v>
      </c>
      <c r="AT48" s="22">
        <v>538241</v>
      </c>
      <c r="AU48" s="22">
        <v>541196</v>
      </c>
      <c r="AV48" s="22"/>
      <c r="AW48" s="22"/>
      <c r="AX48" s="22"/>
    </row>
    <row r="49" spans="1:50" x14ac:dyDescent="0.25">
      <c r="A49" s="15" t="s">
        <v>102</v>
      </c>
      <c r="B49" s="16" t="s">
        <v>32</v>
      </c>
      <c r="C49" s="22">
        <v>64614</v>
      </c>
      <c r="D49" s="22">
        <v>56843</v>
      </c>
      <c r="E49" s="22">
        <v>58607</v>
      </c>
      <c r="F49" s="22">
        <v>56235</v>
      </c>
      <c r="G49" s="22">
        <v>61145</v>
      </c>
      <c r="H49" s="22">
        <v>58966</v>
      </c>
      <c r="I49" s="22">
        <v>64670</v>
      </c>
      <c r="J49" s="22">
        <v>63407</v>
      </c>
      <c r="K49" s="22">
        <v>62773</v>
      </c>
      <c r="L49" s="22">
        <v>63499</v>
      </c>
      <c r="M49" s="22">
        <v>61145</v>
      </c>
      <c r="N49" s="22">
        <v>59268</v>
      </c>
      <c r="O49" s="22">
        <v>70087</v>
      </c>
      <c r="P49" s="22">
        <v>68734</v>
      </c>
      <c r="Q49" s="22">
        <v>69416</v>
      </c>
      <c r="R49" s="22">
        <v>66172</v>
      </c>
      <c r="S49" s="22">
        <v>67479</v>
      </c>
      <c r="T49" s="22">
        <v>68839</v>
      </c>
      <c r="U49" s="22">
        <v>72865</v>
      </c>
      <c r="V49" s="22">
        <v>69618</v>
      </c>
      <c r="W49" s="22">
        <v>68025</v>
      </c>
      <c r="X49" s="22">
        <v>69729</v>
      </c>
      <c r="Y49" s="22">
        <v>66765</v>
      </c>
      <c r="Z49" s="22">
        <v>66632</v>
      </c>
      <c r="AA49" s="22">
        <v>76502</v>
      </c>
      <c r="AB49" s="22">
        <v>68792</v>
      </c>
      <c r="AC49" s="22">
        <v>69056</v>
      </c>
      <c r="AD49" s="22">
        <v>67301</v>
      </c>
      <c r="AE49" s="22">
        <v>72990</v>
      </c>
      <c r="AF49" s="22">
        <v>76280</v>
      </c>
      <c r="AG49" s="22">
        <v>77646</v>
      </c>
      <c r="AH49" s="22">
        <v>74514</v>
      </c>
      <c r="AI49" s="22">
        <v>75890</v>
      </c>
      <c r="AJ49" s="22">
        <v>79833</v>
      </c>
      <c r="AK49" s="22">
        <v>73776</v>
      </c>
      <c r="AL49" s="22">
        <v>73522</v>
      </c>
      <c r="AM49" s="22">
        <v>81059</v>
      </c>
      <c r="AN49" s="22">
        <v>75490</v>
      </c>
      <c r="AO49" s="22">
        <v>77957</v>
      </c>
      <c r="AP49" s="22">
        <v>77398</v>
      </c>
      <c r="AQ49" s="22">
        <v>77962</v>
      </c>
      <c r="AR49" s="22">
        <v>79790</v>
      </c>
      <c r="AS49" s="22">
        <v>84736</v>
      </c>
      <c r="AT49" s="22">
        <v>82639</v>
      </c>
      <c r="AU49" s="22">
        <v>82344</v>
      </c>
      <c r="AV49" s="22"/>
      <c r="AW49" s="22"/>
      <c r="AX49" s="22"/>
    </row>
    <row r="50" spans="1:50" x14ac:dyDescent="0.25">
      <c r="A50" s="15" t="s">
        <v>102</v>
      </c>
      <c r="B50" s="16" t="s">
        <v>42</v>
      </c>
      <c r="C50" s="22">
        <v>445077</v>
      </c>
      <c r="D50" s="22">
        <v>369342</v>
      </c>
      <c r="E50" s="22">
        <v>390534</v>
      </c>
      <c r="F50" s="22">
        <v>382316</v>
      </c>
      <c r="G50" s="22">
        <v>404348</v>
      </c>
      <c r="H50" s="22">
        <v>384864</v>
      </c>
      <c r="I50" s="22">
        <v>433276</v>
      </c>
      <c r="J50" s="22">
        <v>396271</v>
      </c>
      <c r="K50" s="22">
        <v>403289</v>
      </c>
      <c r="L50" s="22">
        <v>437850</v>
      </c>
      <c r="M50" s="22">
        <v>388338</v>
      </c>
      <c r="N50" s="22">
        <v>393751</v>
      </c>
      <c r="O50" s="22">
        <v>463398</v>
      </c>
      <c r="P50" s="22">
        <v>413928</v>
      </c>
      <c r="Q50" s="22">
        <v>414416</v>
      </c>
      <c r="R50" s="22">
        <v>422488</v>
      </c>
      <c r="S50" s="22">
        <v>443887</v>
      </c>
      <c r="T50" s="22">
        <v>434563</v>
      </c>
      <c r="U50" s="22">
        <v>460471</v>
      </c>
      <c r="V50" s="22">
        <v>436316</v>
      </c>
      <c r="W50" s="22">
        <v>440838</v>
      </c>
      <c r="X50" s="22">
        <v>482787</v>
      </c>
      <c r="Y50" s="22">
        <v>432164</v>
      </c>
      <c r="Z50" s="22">
        <v>437391</v>
      </c>
      <c r="AA50" s="22">
        <v>529136</v>
      </c>
      <c r="AB50" s="22">
        <v>428663</v>
      </c>
      <c r="AC50" s="22">
        <v>455775</v>
      </c>
      <c r="AD50" s="22">
        <v>453589</v>
      </c>
      <c r="AE50" s="22">
        <v>457637</v>
      </c>
      <c r="AF50" s="22">
        <v>460178</v>
      </c>
      <c r="AG50" s="22">
        <v>481662</v>
      </c>
      <c r="AH50" s="22">
        <v>469604</v>
      </c>
      <c r="AI50" s="22">
        <v>465400</v>
      </c>
      <c r="AJ50" s="22">
        <v>510423</v>
      </c>
      <c r="AK50" s="22">
        <v>474060</v>
      </c>
      <c r="AL50" s="22">
        <v>476266</v>
      </c>
      <c r="AM50" s="22">
        <v>519126</v>
      </c>
      <c r="AN50" s="22">
        <v>486903</v>
      </c>
      <c r="AO50" s="22">
        <v>480048</v>
      </c>
      <c r="AP50" s="22">
        <v>487162</v>
      </c>
      <c r="AQ50" s="22">
        <v>495620</v>
      </c>
      <c r="AR50" s="22">
        <v>497730</v>
      </c>
      <c r="AS50" s="22">
        <v>515446</v>
      </c>
      <c r="AT50" s="22">
        <v>509422</v>
      </c>
      <c r="AU50" s="22">
        <v>504847</v>
      </c>
      <c r="AV50" s="22"/>
      <c r="AW50" s="22"/>
      <c r="AX50" s="22"/>
    </row>
    <row r="51" spans="1:50" x14ac:dyDescent="0.25">
      <c r="A51" s="15" t="s">
        <v>102</v>
      </c>
      <c r="B51" s="16" t="s">
        <v>54</v>
      </c>
      <c r="C51" s="22">
        <v>703790</v>
      </c>
      <c r="D51" s="22">
        <v>582707</v>
      </c>
      <c r="E51" s="22">
        <v>616281</v>
      </c>
      <c r="F51" s="22">
        <v>604338</v>
      </c>
      <c r="G51" s="22">
        <v>639336</v>
      </c>
      <c r="H51" s="22">
        <v>627607</v>
      </c>
      <c r="I51" s="22">
        <v>666444</v>
      </c>
      <c r="J51" s="22">
        <v>653618</v>
      </c>
      <c r="K51" s="22">
        <v>656428</v>
      </c>
      <c r="L51" s="22">
        <v>818700</v>
      </c>
      <c r="M51" s="22">
        <v>648605</v>
      </c>
      <c r="N51" s="22">
        <v>647321</v>
      </c>
      <c r="O51" s="22">
        <v>733200</v>
      </c>
      <c r="P51" s="22">
        <v>674225</v>
      </c>
      <c r="Q51" s="22">
        <v>689954</v>
      </c>
      <c r="R51" s="22">
        <v>679578</v>
      </c>
      <c r="S51" s="22">
        <v>683085</v>
      </c>
      <c r="T51" s="22">
        <v>679865</v>
      </c>
      <c r="U51" s="22">
        <v>737067</v>
      </c>
      <c r="V51" s="22">
        <v>711172</v>
      </c>
      <c r="W51" s="22">
        <v>726159</v>
      </c>
      <c r="X51" s="22">
        <v>737719</v>
      </c>
      <c r="Y51" s="22">
        <v>710584</v>
      </c>
      <c r="Z51" s="22">
        <v>709005</v>
      </c>
      <c r="AA51" s="22">
        <v>798953</v>
      </c>
      <c r="AB51" s="22">
        <v>700213</v>
      </c>
      <c r="AC51" s="22">
        <v>720625</v>
      </c>
      <c r="AD51" s="22">
        <v>707467</v>
      </c>
      <c r="AE51" s="22">
        <v>753173</v>
      </c>
      <c r="AF51" s="22">
        <v>746093</v>
      </c>
      <c r="AG51" s="22">
        <v>762027</v>
      </c>
      <c r="AH51" s="22">
        <v>760655</v>
      </c>
      <c r="AI51" s="22">
        <v>774555</v>
      </c>
      <c r="AJ51" s="22">
        <v>789152</v>
      </c>
      <c r="AK51" s="22">
        <v>765701</v>
      </c>
      <c r="AL51" s="22">
        <v>775633</v>
      </c>
      <c r="AM51" s="22">
        <v>811593</v>
      </c>
      <c r="AN51" s="22">
        <v>764854</v>
      </c>
      <c r="AO51" s="22">
        <v>760089</v>
      </c>
      <c r="AP51" s="22">
        <v>778851</v>
      </c>
      <c r="AQ51" s="22">
        <v>811020</v>
      </c>
      <c r="AR51" s="22">
        <v>820989</v>
      </c>
      <c r="AS51" s="22">
        <v>813202</v>
      </c>
      <c r="AT51" s="22">
        <v>811565</v>
      </c>
      <c r="AU51" s="22">
        <v>825021</v>
      </c>
      <c r="AV51" s="22"/>
      <c r="AW51" s="22"/>
      <c r="AX51" s="22"/>
    </row>
    <row r="52" spans="1:50" x14ac:dyDescent="0.25">
      <c r="A52" s="15" t="s">
        <v>102</v>
      </c>
      <c r="B52" s="16" t="s">
        <v>58</v>
      </c>
      <c r="C52" s="22">
        <v>4533325</v>
      </c>
      <c r="D52" s="22">
        <v>3970301</v>
      </c>
      <c r="E52" s="22">
        <v>4289745</v>
      </c>
      <c r="F52" s="22">
        <v>4094238</v>
      </c>
      <c r="G52" s="22">
        <v>4500195</v>
      </c>
      <c r="H52" s="22">
        <v>4303763</v>
      </c>
      <c r="I52" s="22">
        <v>4597344</v>
      </c>
      <c r="J52" s="22">
        <v>4468909</v>
      </c>
      <c r="K52" s="22">
        <v>4411407</v>
      </c>
      <c r="L52" s="22">
        <v>4820074</v>
      </c>
      <c r="M52" s="22">
        <v>4448349</v>
      </c>
      <c r="N52" s="22">
        <v>4440746</v>
      </c>
      <c r="O52" s="22">
        <v>4872643</v>
      </c>
      <c r="P52" s="22">
        <v>4518211</v>
      </c>
      <c r="Q52" s="22">
        <v>4708290</v>
      </c>
      <c r="R52" s="22">
        <v>4708872</v>
      </c>
      <c r="S52" s="22">
        <v>4904403</v>
      </c>
      <c r="T52" s="22">
        <v>4856378</v>
      </c>
      <c r="U52" s="22">
        <v>5085056</v>
      </c>
      <c r="V52" s="22">
        <v>4916473</v>
      </c>
      <c r="W52" s="22">
        <v>4946105</v>
      </c>
      <c r="X52" s="22">
        <v>5295064</v>
      </c>
      <c r="Y52" s="22">
        <v>4879718</v>
      </c>
      <c r="Z52" s="22">
        <v>5004736</v>
      </c>
      <c r="AA52" s="22">
        <v>5443565</v>
      </c>
      <c r="AB52" s="22">
        <v>4859662</v>
      </c>
      <c r="AC52" s="22">
        <v>5050305</v>
      </c>
      <c r="AD52" s="22">
        <v>5091612</v>
      </c>
      <c r="AE52" s="22">
        <v>5300284</v>
      </c>
      <c r="AF52" s="22">
        <v>5226417</v>
      </c>
      <c r="AG52" s="22">
        <v>5417197</v>
      </c>
      <c r="AH52" s="22">
        <v>5313692</v>
      </c>
      <c r="AI52" s="22">
        <v>5350986</v>
      </c>
      <c r="AJ52" s="22">
        <v>5770333</v>
      </c>
      <c r="AK52" s="22">
        <v>5260825</v>
      </c>
      <c r="AL52" s="22">
        <v>5380073</v>
      </c>
      <c r="AM52" s="22">
        <v>5634493</v>
      </c>
      <c r="AN52" s="22">
        <v>5231143</v>
      </c>
      <c r="AO52" s="22">
        <v>5379259</v>
      </c>
      <c r="AP52" s="22">
        <v>5354886</v>
      </c>
      <c r="AQ52" s="22">
        <v>5755975</v>
      </c>
      <c r="AR52" s="22">
        <v>5550954</v>
      </c>
      <c r="AS52" s="22">
        <v>5714731</v>
      </c>
      <c r="AT52" s="22">
        <v>5640285</v>
      </c>
      <c r="AU52" s="22">
        <v>5721103</v>
      </c>
      <c r="AV52" s="22"/>
      <c r="AW52" s="22"/>
      <c r="AX52" s="22"/>
    </row>
    <row r="53" spans="1:50" x14ac:dyDescent="0.25">
      <c r="A53" s="15" t="s">
        <v>102</v>
      </c>
      <c r="B53" s="16" t="s">
        <v>67</v>
      </c>
      <c r="C53" s="22">
        <v>371150</v>
      </c>
      <c r="D53" s="22">
        <v>327903</v>
      </c>
      <c r="E53" s="22">
        <v>345648</v>
      </c>
      <c r="F53" s="22">
        <v>338259</v>
      </c>
      <c r="G53" s="22">
        <v>357729</v>
      </c>
      <c r="H53" s="22">
        <v>340281</v>
      </c>
      <c r="I53" s="22">
        <v>364495</v>
      </c>
      <c r="J53" s="22">
        <v>343230</v>
      </c>
      <c r="K53" s="22">
        <v>346785</v>
      </c>
      <c r="L53" s="22">
        <v>367263</v>
      </c>
      <c r="M53" s="22">
        <v>344520</v>
      </c>
      <c r="N53" s="22">
        <v>354317</v>
      </c>
      <c r="O53" s="22">
        <v>387869</v>
      </c>
      <c r="P53" s="22">
        <v>365040</v>
      </c>
      <c r="Q53" s="22">
        <v>367308</v>
      </c>
      <c r="R53" s="22">
        <v>404219</v>
      </c>
      <c r="S53" s="22">
        <v>392726</v>
      </c>
      <c r="T53" s="22">
        <v>383194</v>
      </c>
      <c r="U53" s="22">
        <v>402413</v>
      </c>
      <c r="V53" s="22">
        <v>387009</v>
      </c>
      <c r="W53" s="22">
        <v>386778</v>
      </c>
      <c r="X53" s="22">
        <v>393910</v>
      </c>
      <c r="Y53" s="22">
        <v>382961</v>
      </c>
      <c r="Z53" s="22">
        <v>398946</v>
      </c>
      <c r="AA53" s="22">
        <v>425141</v>
      </c>
      <c r="AB53" s="22">
        <v>376098</v>
      </c>
      <c r="AC53" s="22">
        <v>377185</v>
      </c>
      <c r="AD53" s="22">
        <v>402479</v>
      </c>
      <c r="AE53" s="22">
        <v>424687</v>
      </c>
      <c r="AF53" s="22">
        <v>400041</v>
      </c>
      <c r="AG53" s="22">
        <v>416709</v>
      </c>
      <c r="AH53" s="22">
        <v>405842</v>
      </c>
      <c r="AI53" s="22">
        <v>404322</v>
      </c>
      <c r="AJ53" s="22">
        <v>412371</v>
      </c>
      <c r="AK53" s="22">
        <v>403830</v>
      </c>
      <c r="AL53" s="22">
        <v>406637</v>
      </c>
      <c r="AM53" s="22">
        <v>452258</v>
      </c>
      <c r="AN53" s="22">
        <v>409598</v>
      </c>
      <c r="AO53" s="22">
        <v>421587</v>
      </c>
      <c r="AP53" s="22">
        <v>417602</v>
      </c>
      <c r="AQ53" s="22">
        <v>445041</v>
      </c>
      <c r="AR53" s="22">
        <v>426780</v>
      </c>
      <c r="AS53" s="22">
        <v>442194</v>
      </c>
      <c r="AT53" s="22">
        <v>424523</v>
      </c>
      <c r="AU53" s="22">
        <v>429265</v>
      </c>
      <c r="AV53" s="22"/>
      <c r="AW53" s="22"/>
      <c r="AX53" s="22"/>
    </row>
    <row r="54" spans="1:50" x14ac:dyDescent="0.25">
      <c r="A54" s="15" t="s">
        <v>102</v>
      </c>
      <c r="B54" s="16" t="s">
        <v>76</v>
      </c>
      <c r="C54" s="22">
        <v>1115604</v>
      </c>
      <c r="D54" s="22">
        <v>1003016</v>
      </c>
      <c r="E54" s="22">
        <v>1047504</v>
      </c>
      <c r="F54" s="22">
        <v>1010141</v>
      </c>
      <c r="G54" s="22">
        <v>1097582</v>
      </c>
      <c r="H54" s="22">
        <v>1051625</v>
      </c>
      <c r="I54" s="22">
        <v>1131878</v>
      </c>
      <c r="J54" s="22">
        <v>1095880</v>
      </c>
      <c r="K54" s="22">
        <v>1079929</v>
      </c>
      <c r="L54" s="22">
        <v>1207602</v>
      </c>
      <c r="M54" s="22">
        <v>1100028</v>
      </c>
      <c r="N54" s="22">
        <v>1087520</v>
      </c>
      <c r="O54" s="22">
        <v>1201334</v>
      </c>
      <c r="P54" s="22">
        <v>1151595</v>
      </c>
      <c r="Q54" s="22">
        <v>1142848</v>
      </c>
      <c r="R54" s="22">
        <v>1139883</v>
      </c>
      <c r="S54" s="22">
        <v>1193457</v>
      </c>
      <c r="T54" s="22">
        <v>1188806</v>
      </c>
      <c r="U54" s="22">
        <v>1232794</v>
      </c>
      <c r="V54" s="22">
        <v>1223564</v>
      </c>
      <c r="W54" s="22">
        <v>1230487</v>
      </c>
      <c r="X54" s="22">
        <v>1257044</v>
      </c>
      <c r="Y54" s="22">
        <v>1193570</v>
      </c>
      <c r="Z54" s="22">
        <v>1234337</v>
      </c>
      <c r="AA54" s="22">
        <v>1340446</v>
      </c>
      <c r="AB54" s="22">
        <v>1189786</v>
      </c>
      <c r="AC54" s="22">
        <v>1219774</v>
      </c>
      <c r="AD54" s="22">
        <v>1210176</v>
      </c>
      <c r="AE54" s="22">
        <v>1265771</v>
      </c>
      <c r="AF54" s="22">
        <v>1250597</v>
      </c>
      <c r="AG54" s="22">
        <v>1297896</v>
      </c>
      <c r="AH54" s="22">
        <v>1274647</v>
      </c>
      <c r="AI54" s="22">
        <v>1294593</v>
      </c>
      <c r="AJ54" s="22">
        <v>1353933</v>
      </c>
      <c r="AK54" s="22">
        <v>1272939</v>
      </c>
      <c r="AL54" s="22">
        <v>1305682</v>
      </c>
      <c r="AM54" s="22">
        <v>1379101</v>
      </c>
      <c r="AN54" s="22">
        <v>1268441</v>
      </c>
      <c r="AO54" s="22">
        <v>1296301</v>
      </c>
      <c r="AP54" s="22">
        <v>1283103</v>
      </c>
      <c r="AQ54" s="22">
        <v>1333014</v>
      </c>
      <c r="AR54" s="22">
        <v>1341061</v>
      </c>
      <c r="AS54" s="22">
        <v>1385226</v>
      </c>
      <c r="AT54" s="22">
        <v>1380705</v>
      </c>
      <c r="AU54" s="22">
        <v>1389052</v>
      </c>
      <c r="AV54" s="22"/>
      <c r="AW54" s="22"/>
      <c r="AX54" s="22"/>
    </row>
    <row r="55" spans="1:50" x14ac:dyDescent="0.25">
      <c r="A55" s="15" t="s">
        <v>103</v>
      </c>
      <c r="B55" s="16" t="s">
        <v>30</v>
      </c>
      <c r="C55" s="22">
        <v>530226</v>
      </c>
      <c r="D55" s="22">
        <v>443088</v>
      </c>
      <c r="E55" s="22">
        <v>457454</v>
      </c>
      <c r="F55" s="22">
        <v>450041</v>
      </c>
      <c r="G55" s="22">
        <v>492344</v>
      </c>
      <c r="H55" s="22">
        <v>484354</v>
      </c>
      <c r="I55" s="22">
        <v>543984</v>
      </c>
      <c r="J55" s="22">
        <v>492212</v>
      </c>
      <c r="K55" s="22">
        <v>482940</v>
      </c>
      <c r="L55" s="22">
        <v>570039</v>
      </c>
      <c r="M55" s="22">
        <v>483917</v>
      </c>
      <c r="N55" s="22">
        <v>479537</v>
      </c>
      <c r="O55" s="22">
        <v>564200</v>
      </c>
      <c r="P55" s="22">
        <v>512535</v>
      </c>
      <c r="Q55" s="22">
        <v>504121</v>
      </c>
      <c r="R55" s="22">
        <v>517688</v>
      </c>
      <c r="S55" s="22">
        <v>538167</v>
      </c>
      <c r="T55" s="22">
        <v>494413</v>
      </c>
      <c r="U55" s="22">
        <v>632580</v>
      </c>
      <c r="V55" s="22">
        <v>551938</v>
      </c>
      <c r="W55" s="22">
        <v>529341</v>
      </c>
      <c r="X55" s="22">
        <v>568785</v>
      </c>
      <c r="Y55" s="22">
        <v>556987</v>
      </c>
      <c r="Z55" s="22">
        <v>563125</v>
      </c>
      <c r="AA55" s="22">
        <v>633622</v>
      </c>
      <c r="AB55" s="22">
        <v>531786</v>
      </c>
      <c r="AC55" s="22">
        <v>542317</v>
      </c>
      <c r="AD55" s="22">
        <v>519601</v>
      </c>
      <c r="AE55" s="22">
        <v>562686</v>
      </c>
      <c r="AF55" s="22">
        <v>558955</v>
      </c>
      <c r="AG55" s="22">
        <v>603923</v>
      </c>
      <c r="AH55" s="22">
        <v>571464</v>
      </c>
      <c r="AI55" s="22">
        <v>558235</v>
      </c>
      <c r="AJ55" s="22">
        <v>603307</v>
      </c>
      <c r="AK55" s="22">
        <v>551517</v>
      </c>
      <c r="AL55" s="22">
        <v>566803</v>
      </c>
      <c r="AM55" s="22">
        <v>632019</v>
      </c>
      <c r="AN55" s="22">
        <v>564877</v>
      </c>
      <c r="AO55" s="22">
        <v>570856</v>
      </c>
      <c r="AP55" s="22">
        <v>561553</v>
      </c>
      <c r="AQ55" s="22">
        <v>588333</v>
      </c>
      <c r="AR55" s="22">
        <v>583099</v>
      </c>
      <c r="AS55" s="22">
        <v>627687</v>
      </c>
      <c r="AT55" s="22">
        <v>607899</v>
      </c>
      <c r="AU55" s="22">
        <v>591720</v>
      </c>
      <c r="AV55" s="22"/>
      <c r="AW55" s="22"/>
      <c r="AX55" s="22"/>
    </row>
    <row r="56" spans="1:50" x14ac:dyDescent="0.25">
      <c r="A56" s="15" t="s">
        <v>103</v>
      </c>
      <c r="B56" s="16" t="s">
        <v>34</v>
      </c>
      <c r="C56" s="22">
        <v>897671</v>
      </c>
      <c r="D56" s="22">
        <v>778883</v>
      </c>
      <c r="E56" s="22">
        <v>804722</v>
      </c>
      <c r="F56" s="22">
        <v>790615</v>
      </c>
      <c r="G56" s="22">
        <v>821683</v>
      </c>
      <c r="H56" s="22">
        <v>821386</v>
      </c>
      <c r="I56" s="22">
        <v>886618</v>
      </c>
      <c r="J56" s="22">
        <v>842943</v>
      </c>
      <c r="K56" s="22">
        <v>808834</v>
      </c>
      <c r="L56" s="22">
        <v>888566</v>
      </c>
      <c r="M56" s="22">
        <v>816101</v>
      </c>
      <c r="N56" s="22">
        <v>829038</v>
      </c>
      <c r="O56" s="22">
        <v>939438</v>
      </c>
      <c r="P56" s="22">
        <v>873629</v>
      </c>
      <c r="Q56" s="22">
        <v>877438</v>
      </c>
      <c r="R56" s="22">
        <v>875596</v>
      </c>
      <c r="S56" s="22">
        <v>914280</v>
      </c>
      <c r="T56" s="22">
        <v>886405</v>
      </c>
      <c r="U56" s="22">
        <v>986109</v>
      </c>
      <c r="V56" s="22">
        <v>903536</v>
      </c>
      <c r="W56" s="22">
        <v>882187</v>
      </c>
      <c r="X56" s="22">
        <v>975079</v>
      </c>
      <c r="Y56" s="22">
        <v>897012</v>
      </c>
      <c r="Z56" s="22">
        <v>916947</v>
      </c>
      <c r="AA56" s="22">
        <v>1060823</v>
      </c>
      <c r="AB56" s="22">
        <v>889945</v>
      </c>
      <c r="AC56" s="22">
        <v>940888</v>
      </c>
      <c r="AD56" s="22">
        <v>920797</v>
      </c>
      <c r="AE56" s="22">
        <v>977551</v>
      </c>
      <c r="AF56" s="22">
        <v>960994</v>
      </c>
      <c r="AG56" s="22">
        <v>1040744</v>
      </c>
      <c r="AH56" s="22">
        <v>978506</v>
      </c>
      <c r="AI56" s="22">
        <v>932432</v>
      </c>
      <c r="AJ56" s="22">
        <v>1050144</v>
      </c>
      <c r="AK56" s="22">
        <v>960615</v>
      </c>
      <c r="AL56" s="22">
        <v>984535</v>
      </c>
      <c r="AM56" s="22">
        <v>1050640</v>
      </c>
      <c r="AN56" s="22">
        <v>1008114</v>
      </c>
      <c r="AO56" s="22">
        <v>996439</v>
      </c>
      <c r="AP56" s="22">
        <v>991614</v>
      </c>
      <c r="AQ56" s="22">
        <v>1041380</v>
      </c>
      <c r="AR56" s="22">
        <v>1022754</v>
      </c>
      <c r="AS56" s="22">
        <v>1105418</v>
      </c>
      <c r="AT56" s="22">
        <v>1050354</v>
      </c>
      <c r="AU56" s="22">
        <v>1013200</v>
      </c>
      <c r="AV56" s="22"/>
      <c r="AW56" s="22"/>
      <c r="AX56" s="22"/>
    </row>
    <row r="57" spans="1:50" x14ac:dyDescent="0.25">
      <c r="A57" s="15" t="s">
        <v>103</v>
      </c>
      <c r="B57" s="16" t="s">
        <v>48</v>
      </c>
      <c r="C57" s="22">
        <v>718765</v>
      </c>
      <c r="D57" s="22">
        <v>586557</v>
      </c>
      <c r="E57" s="22">
        <v>598882</v>
      </c>
      <c r="F57" s="22">
        <v>596769</v>
      </c>
      <c r="G57" s="22">
        <v>615129</v>
      </c>
      <c r="H57" s="22">
        <v>620861</v>
      </c>
      <c r="I57" s="22">
        <v>644915</v>
      </c>
      <c r="J57" s="22">
        <v>631913</v>
      </c>
      <c r="K57" s="22">
        <v>636253</v>
      </c>
      <c r="L57" s="22">
        <v>672374</v>
      </c>
      <c r="M57" s="22">
        <v>629703</v>
      </c>
      <c r="N57" s="22">
        <v>652843</v>
      </c>
      <c r="O57" s="22">
        <v>718897</v>
      </c>
      <c r="P57" s="22">
        <v>705534</v>
      </c>
      <c r="Q57" s="22">
        <v>655001</v>
      </c>
      <c r="R57" s="22">
        <v>686502</v>
      </c>
      <c r="S57" s="22">
        <v>720889</v>
      </c>
      <c r="T57" s="22">
        <v>698937</v>
      </c>
      <c r="U57" s="22">
        <v>719767</v>
      </c>
      <c r="V57" s="22">
        <v>752854</v>
      </c>
      <c r="W57" s="22">
        <v>722352</v>
      </c>
      <c r="X57" s="22">
        <v>722642</v>
      </c>
      <c r="Y57" s="22">
        <v>712266</v>
      </c>
      <c r="Z57" s="22">
        <v>727693</v>
      </c>
      <c r="AA57" s="22">
        <v>829421</v>
      </c>
      <c r="AB57" s="22">
        <v>692936</v>
      </c>
      <c r="AC57" s="22">
        <v>729839</v>
      </c>
      <c r="AD57" s="22">
        <v>746810</v>
      </c>
      <c r="AE57" s="22">
        <v>772611</v>
      </c>
      <c r="AF57" s="22">
        <v>751375</v>
      </c>
      <c r="AG57" s="22">
        <v>790138</v>
      </c>
      <c r="AH57" s="22">
        <v>772186</v>
      </c>
      <c r="AI57" s="22">
        <v>805216</v>
      </c>
      <c r="AJ57" s="22">
        <v>775003</v>
      </c>
      <c r="AK57" s="22">
        <v>763886</v>
      </c>
      <c r="AL57" s="22">
        <v>766893</v>
      </c>
      <c r="AM57" s="22">
        <v>840071</v>
      </c>
      <c r="AN57" s="22">
        <v>761627</v>
      </c>
      <c r="AO57" s="22">
        <v>779900</v>
      </c>
      <c r="AP57" s="22">
        <v>791175</v>
      </c>
      <c r="AQ57" s="22">
        <v>801794</v>
      </c>
      <c r="AR57" s="22">
        <v>798185</v>
      </c>
      <c r="AS57" s="22">
        <v>823606</v>
      </c>
      <c r="AT57" s="22">
        <v>812792</v>
      </c>
      <c r="AU57" s="22">
        <v>824120</v>
      </c>
      <c r="AV57" s="22"/>
      <c r="AW57" s="22"/>
      <c r="AX57" s="22"/>
    </row>
    <row r="58" spans="1:50" x14ac:dyDescent="0.25">
      <c r="A58" s="15" t="s">
        <v>103</v>
      </c>
      <c r="B58" s="16" t="s">
        <v>63</v>
      </c>
      <c r="C58" s="22">
        <v>1358741</v>
      </c>
      <c r="D58" s="22">
        <v>1160836</v>
      </c>
      <c r="E58" s="22">
        <v>1218702</v>
      </c>
      <c r="F58" s="22">
        <v>1188500</v>
      </c>
      <c r="G58" s="22">
        <v>1303289</v>
      </c>
      <c r="H58" s="22">
        <v>1248695</v>
      </c>
      <c r="I58" s="22">
        <v>1339628</v>
      </c>
      <c r="J58" s="22">
        <v>1283927</v>
      </c>
      <c r="K58" s="22">
        <v>1254334</v>
      </c>
      <c r="L58" s="22">
        <v>1335465</v>
      </c>
      <c r="M58" s="22">
        <v>1281965</v>
      </c>
      <c r="N58" s="22">
        <v>1284321</v>
      </c>
      <c r="O58" s="22">
        <v>1429499</v>
      </c>
      <c r="P58" s="22">
        <v>1335113</v>
      </c>
      <c r="Q58" s="22">
        <v>1307574</v>
      </c>
      <c r="R58" s="22">
        <v>1358402</v>
      </c>
      <c r="S58" s="22">
        <v>1393251</v>
      </c>
      <c r="T58" s="22">
        <v>1358811</v>
      </c>
      <c r="U58" s="22">
        <v>1470336</v>
      </c>
      <c r="V58" s="22">
        <v>1392360</v>
      </c>
      <c r="W58" s="22">
        <v>1380481</v>
      </c>
      <c r="X58" s="22">
        <v>1418429</v>
      </c>
      <c r="Y58" s="22">
        <v>1395149</v>
      </c>
      <c r="Z58" s="22">
        <v>1437688</v>
      </c>
      <c r="AA58" s="22">
        <v>1624872</v>
      </c>
      <c r="AB58" s="22">
        <v>1370337</v>
      </c>
      <c r="AC58" s="22">
        <v>1451334</v>
      </c>
      <c r="AD58" s="22">
        <v>1434642</v>
      </c>
      <c r="AE58" s="22">
        <v>1525229</v>
      </c>
      <c r="AF58" s="22">
        <v>1479656</v>
      </c>
      <c r="AG58" s="22">
        <v>1541669</v>
      </c>
      <c r="AH58" s="22">
        <v>1499633</v>
      </c>
      <c r="AI58" s="22">
        <v>1482219</v>
      </c>
      <c r="AJ58" s="22">
        <v>1550053</v>
      </c>
      <c r="AK58" s="22">
        <v>1484760</v>
      </c>
      <c r="AL58" s="22">
        <v>1525391</v>
      </c>
      <c r="AM58" s="22">
        <v>1661929</v>
      </c>
      <c r="AN58" s="22">
        <v>1500148</v>
      </c>
      <c r="AO58" s="22">
        <v>1476603</v>
      </c>
      <c r="AP58" s="22">
        <v>1509738</v>
      </c>
      <c r="AQ58" s="22">
        <v>1573988</v>
      </c>
      <c r="AR58" s="22">
        <v>1550763</v>
      </c>
      <c r="AS58" s="22">
        <v>1617429</v>
      </c>
      <c r="AT58" s="22">
        <v>1590829</v>
      </c>
      <c r="AU58" s="22">
        <v>1575618</v>
      </c>
      <c r="AV58" s="22"/>
      <c r="AW58" s="22"/>
      <c r="AX58" s="22"/>
    </row>
    <row r="59" spans="1:50" x14ac:dyDescent="0.25">
      <c r="A59" s="15" t="s">
        <v>104</v>
      </c>
      <c r="B59" s="16" t="s">
        <v>45</v>
      </c>
      <c r="C59" s="22">
        <v>222649</v>
      </c>
      <c r="D59" s="22">
        <v>224167</v>
      </c>
      <c r="E59" s="22">
        <v>224791</v>
      </c>
      <c r="F59" s="22">
        <v>219810</v>
      </c>
      <c r="G59" s="22">
        <v>231295</v>
      </c>
      <c r="H59" s="22">
        <v>220940</v>
      </c>
      <c r="I59" s="22">
        <v>227275</v>
      </c>
      <c r="J59" s="22">
        <v>222997</v>
      </c>
      <c r="K59" s="22">
        <v>222880</v>
      </c>
      <c r="L59" s="22">
        <v>226449</v>
      </c>
      <c r="M59" s="22">
        <v>217595</v>
      </c>
      <c r="N59" s="22">
        <v>233550</v>
      </c>
      <c r="O59" s="22">
        <v>252987</v>
      </c>
      <c r="P59" s="22">
        <v>250994</v>
      </c>
      <c r="Q59" s="22">
        <v>252654</v>
      </c>
      <c r="R59" s="22">
        <v>270637</v>
      </c>
      <c r="S59" s="22">
        <v>267546</v>
      </c>
      <c r="T59" s="22">
        <v>254524</v>
      </c>
      <c r="U59" s="22">
        <v>264395</v>
      </c>
      <c r="V59" s="22">
        <v>251995</v>
      </c>
      <c r="W59" s="22">
        <v>242582</v>
      </c>
      <c r="X59" s="22">
        <v>269764</v>
      </c>
      <c r="Y59" s="22">
        <v>250506</v>
      </c>
      <c r="Z59" s="22">
        <v>252124</v>
      </c>
      <c r="AA59" s="22">
        <v>294308</v>
      </c>
      <c r="AB59" s="22">
        <v>269069</v>
      </c>
      <c r="AC59" s="22">
        <v>266414</v>
      </c>
      <c r="AD59" s="22">
        <v>282876</v>
      </c>
      <c r="AE59" s="22">
        <v>287893</v>
      </c>
      <c r="AF59" s="22">
        <v>275597</v>
      </c>
      <c r="AG59" s="22">
        <v>285389</v>
      </c>
      <c r="AH59" s="22">
        <v>282548</v>
      </c>
      <c r="AI59" s="22">
        <v>276613</v>
      </c>
      <c r="AJ59" s="22">
        <v>286913</v>
      </c>
      <c r="AK59" s="22">
        <v>264982</v>
      </c>
      <c r="AL59" s="22">
        <v>268684</v>
      </c>
      <c r="AM59" s="22">
        <v>302554</v>
      </c>
      <c r="AN59" s="22">
        <v>304675</v>
      </c>
      <c r="AO59" s="22">
        <v>301712</v>
      </c>
      <c r="AP59" s="22">
        <v>319777</v>
      </c>
      <c r="AQ59" s="22">
        <v>324729</v>
      </c>
      <c r="AR59" s="22">
        <v>310180</v>
      </c>
      <c r="AS59" s="22">
        <v>325688</v>
      </c>
      <c r="AT59" s="22">
        <v>321586</v>
      </c>
      <c r="AU59" s="22">
        <v>319836</v>
      </c>
      <c r="AV59" s="22"/>
      <c r="AW59" s="22"/>
      <c r="AX59" s="22"/>
    </row>
    <row r="60" spans="1:50" x14ac:dyDescent="0.25">
      <c r="A60" s="18" t="s">
        <v>104</v>
      </c>
      <c r="B60" s="16" t="s">
        <v>64</v>
      </c>
      <c r="C60" s="22">
        <v>18245</v>
      </c>
      <c r="D60" s="22">
        <v>15621</v>
      </c>
      <c r="E60" s="22">
        <v>17902</v>
      </c>
      <c r="F60" s="22">
        <v>17262</v>
      </c>
      <c r="G60" s="22">
        <v>16991</v>
      </c>
      <c r="H60" s="22">
        <v>16760</v>
      </c>
      <c r="I60" s="22">
        <v>19595</v>
      </c>
      <c r="J60" s="22">
        <v>17697</v>
      </c>
      <c r="K60" s="22">
        <v>18586</v>
      </c>
      <c r="L60" s="22">
        <v>19100</v>
      </c>
      <c r="M60" s="22">
        <v>19773</v>
      </c>
      <c r="N60" s="22">
        <v>20849</v>
      </c>
      <c r="O60" s="22">
        <v>22746</v>
      </c>
      <c r="P60" s="22">
        <v>19073</v>
      </c>
      <c r="Q60" s="22">
        <v>20067</v>
      </c>
      <c r="R60" s="22">
        <v>18481</v>
      </c>
      <c r="S60" s="22">
        <v>18847</v>
      </c>
      <c r="T60" s="22">
        <v>22953</v>
      </c>
      <c r="U60" s="22">
        <v>22304</v>
      </c>
      <c r="V60" s="22">
        <v>19034</v>
      </c>
      <c r="W60" s="22">
        <v>18271</v>
      </c>
      <c r="X60" s="22">
        <v>19091</v>
      </c>
      <c r="Y60" s="22">
        <v>18883</v>
      </c>
      <c r="Z60" s="22">
        <v>21181</v>
      </c>
      <c r="AA60" s="22">
        <v>22725</v>
      </c>
      <c r="AB60" s="22">
        <v>21984</v>
      </c>
      <c r="AC60" s="22">
        <v>21708</v>
      </c>
      <c r="AD60" s="22">
        <v>20377</v>
      </c>
      <c r="AE60" s="22">
        <v>20851</v>
      </c>
      <c r="AF60" s="22">
        <v>20589</v>
      </c>
      <c r="AG60" s="22">
        <v>23025</v>
      </c>
      <c r="AH60" s="22">
        <v>19895</v>
      </c>
      <c r="AI60" s="22">
        <v>18959</v>
      </c>
      <c r="AJ60" s="22">
        <v>28672</v>
      </c>
      <c r="AK60" s="22">
        <v>20707</v>
      </c>
      <c r="AL60" s="22">
        <v>22024</v>
      </c>
      <c r="AM60" s="22">
        <v>23490</v>
      </c>
      <c r="AN60" s="22">
        <v>23725</v>
      </c>
      <c r="AO60" s="22">
        <v>22926</v>
      </c>
      <c r="AP60" s="22">
        <v>21290</v>
      </c>
      <c r="AQ60" s="22">
        <v>22637</v>
      </c>
      <c r="AR60" s="22">
        <v>23091</v>
      </c>
      <c r="AS60" s="22">
        <v>25669</v>
      </c>
      <c r="AT60" s="22">
        <v>23099</v>
      </c>
      <c r="AU60" s="22">
        <v>23629</v>
      </c>
      <c r="AV60" s="22"/>
      <c r="AW60" s="22"/>
      <c r="AX60" s="22"/>
    </row>
    <row r="61" spans="1:50" x14ac:dyDescent="0.25">
      <c r="A61" s="18" t="s">
        <v>104</v>
      </c>
      <c r="B61" s="16" t="s">
        <v>68</v>
      </c>
      <c r="C61" s="22">
        <v>2991038</v>
      </c>
      <c r="D61" s="22">
        <v>2685204</v>
      </c>
      <c r="E61" s="22">
        <v>2861672</v>
      </c>
      <c r="F61" s="22">
        <v>2739968</v>
      </c>
      <c r="G61" s="22">
        <v>2987900</v>
      </c>
      <c r="H61" s="22">
        <v>2810438</v>
      </c>
      <c r="I61" s="22">
        <v>3013181</v>
      </c>
      <c r="J61" s="22">
        <v>2953942</v>
      </c>
      <c r="K61" s="22">
        <v>2864984</v>
      </c>
      <c r="L61" s="22">
        <v>3114326</v>
      </c>
      <c r="M61" s="22">
        <v>2865767</v>
      </c>
      <c r="N61" s="22">
        <v>3007574</v>
      </c>
      <c r="O61" s="22">
        <v>3194513</v>
      </c>
      <c r="P61" s="22">
        <v>3043944</v>
      </c>
      <c r="Q61" s="22">
        <v>3161642</v>
      </c>
      <c r="R61" s="22">
        <v>3119216</v>
      </c>
      <c r="S61" s="22">
        <v>3284618</v>
      </c>
      <c r="T61" s="22">
        <v>3182590</v>
      </c>
      <c r="U61" s="22">
        <v>3424986</v>
      </c>
      <c r="V61" s="22">
        <v>3277741</v>
      </c>
      <c r="W61" s="22">
        <v>3273653</v>
      </c>
      <c r="X61" s="22">
        <v>3477287</v>
      </c>
      <c r="Y61" s="22">
        <v>3292377</v>
      </c>
      <c r="Z61" s="22">
        <v>3319583</v>
      </c>
      <c r="AA61" s="22">
        <v>3719575</v>
      </c>
      <c r="AB61" s="22">
        <v>3180783</v>
      </c>
      <c r="AC61" s="22">
        <v>3421791</v>
      </c>
      <c r="AD61" s="22">
        <v>3435260</v>
      </c>
      <c r="AE61" s="22">
        <v>3568070</v>
      </c>
      <c r="AF61" s="22">
        <v>3460164</v>
      </c>
      <c r="AG61" s="22">
        <v>3588170</v>
      </c>
      <c r="AH61" s="22">
        <v>3487917</v>
      </c>
      <c r="AI61" s="22">
        <v>3520673</v>
      </c>
      <c r="AJ61" s="22">
        <v>3676148</v>
      </c>
      <c r="AK61" s="22">
        <v>3446454</v>
      </c>
      <c r="AL61" s="22">
        <v>3538435</v>
      </c>
      <c r="AM61" s="22">
        <v>3879883</v>
      </c>
      <c r="AN61" s="22">
        <v>3513715</v>
      </c>
      <c r="AO61" s="22">
        <v>3662629</v>
      </c>
      <c r="AP61" s="22">
        <v>3546141</v>
      </c>
      <c r="AQ61" s="22">
        <v>3782809</v>
      </c>
      <c r="AR61" s="22">
        <v>3698116</v>
      </c>
      <c r="AS61" s="22">
        <v>3895828</v>
      </c>
      <c r="AT61" s="22">
        <v>3817095</v>
      </c>
      <c r="AU61" s="22">
        <v>3765557</v>
      </c>
      <c r="AV61" s="22"/>
      <c r="AW61" s="22"/>
      <c r="AX61" s="22"/>
    </row>
    <row r="62" spans="1:50" x14ac:dyDescent="0.25">
      <c r="A62" s="15" t="s">
        <v>105</v>
      </c>
      <c r="B62" s="16" t="s">
        <v>16</v>
      </c>
      <c r="C62" s="22">
        <v>1410065</v>
      </c>
      <c r="D62" s="22">
        <v>1162515</v>
      </c>
      <c r="E62" s="22">
        <v>1260098</v>
      </c>
      <c r="F62" s="22">
        <v>1204327</v>
      </c>
      <c r="G62" s="22">
        <v>1311938</v>
      </c>
      <c r="H62" s="22">
        <v>1252572</v>
      </c>
      <c r="I62" s="22">
        <v>1373422</v>
      </c>
      <c r="J62" s="22">
        <v>1288586</v>
      </c>
      <c r="K62" s="22">
        <v>1239604</v>
      </c>
      <c r="L62" s="22">
        <v>1348982</v>
      </c>
      <c r="M62" s="22">
        <v>1310311</v>
      </c>
      <c r="N62" s="22">
        <v>1295854</v>
      </c>
      <c r="O62" s="22">
        <v>1528313</v>
      </c>
      <c r="P62" s="22">
        <v>1350586</v>
      </c>
      <c r="Q62" s="22">
        <v>1367091</v>
      </c>
      <c r="R62" s="22">
        <v>1374571</v>
      </c>
      <c r="S62" s="22">
        <v>1435460</v>
      </c>
      <c r="T62" s="22">
        <v>1392745</v>
      </c>
      <c r="U62" s="22">
        <v>1506242</v>
      </c>
      <c r="V62" s="22">
        <v>1471100</v>
      </c>
      <c r="W62" s="22">
        <v>1387752</v>
      </c>
      <c r="X62" s="22">
        <v>1466003</v>
      </c>
      <c r="Y62" s="22">
        <v>1440184</v>
      </c>
      <c r="Z62" s="22">
        <v>1467512</v>
      </c>
      <c r="AA62" s="22">
        <v>1674501</v>
      </c>
      <c r="AB62" s="22">
        <v>1410906</v>
      </c>
      <c r="AC62" s="22">
        <v>1454972</v>
      </c>
      <c r="AD62" s="22">
        <v>1432164</v>
      </c>
      <c r="AE62" s="22">
        <v>1538283</v>
      </c>
      <c r="AF62" s="22">
        <v>1527746</v>
      </c>
      <c r="AG62" s="22">
        <v>1599782</v>
      </c>
      <c r="AH62" s="22">
        <v>1578785</v>
      </c>
      <c r="AI62" s="22">
        <v>1483832</v>
      </c>
      <c r="AJ62" s="22">
        <v>1616183</v>
      </c>
      <c r="AK62" s="22">
        <v>1564009</v>
      </c>
      <c r="AL62" s="22">
        <v>1554985</v>
      </c>
      <c r="AM62" s="22">
        <v>1701322</v>
      </c>
      <c r="AN62" s="22">
        <v>1507855</v>
      </c>
      <c r="AO62" s="22">
        <v>1549753</v>
      </c>
      <c r="AP62" s="22">
        <v>1530996</v>
      </c>
      <c r="AQ62" s="22">
        <v>1636418</v>
      </c>
      <c r="AR62" s="22">
        <v>1634715</v>
      </c>
      <c r="AS62" s="22">
        <v>1706147</v>
      </c>
      <c r="AT62" s="22">
        <v>1666331</v>
      </c>
      <c r="AU62" s="22">
        <v>1610598</v>
      </c>
      <c r="AV62" s="22"/>
      <c r="AW62" s="22"/>
      <c r="AX62" s="22"/>
    </row>
    <row r="63" spans="1:50" x14ac:dyDescent="0.25">
      <c r="A63" s="15" t="s">
        <v>105</v>
      </c>
      <c r="B63" s="16" t="s">
        <v>27</v>
      </c>
      <c r="C63" s="22">
        <v>1702051</v>
      </c>
      <c r="D63" s="22">
        <v>1534656</v>
      </c>
      <c r="E63" s="22">
        <v>1597005</v>
      </c>
      <c r="F63" s="22">
        <v>1608063</v>
      </c>
      <c r="G63" s="22">
        <v>1677467</v>
      </c>
      <c r="H63" s="22">
        <v>1624246</v>
      </c>
      <c r="I63" s="22">
        <v>1791797</v>
      </c>
      <c r="J63" s="22">
        <v>1681864</v>
      </c>
      <c r="K63" s="22">
        <v>1654198</v>
      </c>
      <c r="L63" s="22">
        <v>1784830</v>
      </c>
      <c r="M63" s="22">
        <v>1676721</v>
      </c>
      <c r="N63" s="22">
        <v>1712084</v>
      </c>
      <c r="O63" s="22">
        <v>1953116</v>
      </c>
      <c r="P63" s="22">
        <v>1780799</v>
      </c>
      <c r="Q63" s="22">
        <v>1817760</v>
      </c>
      <c r="R63" s="22">
        <v>1797455</v>
      </c>
      <c r="S63" s="22">
        <v>1899655</v>
      </c>
      <c r="T63" s="22">
        <v>1844052</v>
      </c>
      <c r="U63" s="22">
        <v>1991558</v>
      </c>
      <c r="V63" s="22">
        <v>1903110</v>
      </c>
      <c r="W63" s="22">
        <v>1833794</v>
      </c>
      <c r="X63" s="22">
        <v>1952116</v>
      </c>
      <c r="Y63" s="22">
        <v>1864426</v>
      </c>
      <c r="Z63" s="22">
        <v>1908516</v>
      </c>
      <c r="AA63" s="22">
        <v>2167834</v>
      </c>
      <c r="AB63" s="22">
        <v>1864042</v>
      </c>
      <c r="AC63" s="22">
        <v>1939728</v>
      </c>
      <c r="AD63" s="22">
        <v>1972130</v>
      </c>
      <c r="AE63" s="22">
        <v>2064370</v>
      </c>
      <c r="AF63" s="22">
        <v>1968491</v>
      </c>
      <c r="AG63" s="22">
        <v>2084693</v>
      </c>
      <c r="AH63" s="22">
        <v>1987271</v>
      </c>
      <c r="AI63" s="22">
        <v>1918368</v>
      </c>
      <c r="AJ63" s="22">
        <v>2079707</v>
      </c>
      <c r="AK63" s="22">
        <v>1993059</v>
      </c>
      <c r="AL63" s="22">
        <v>1993342</v>
      </c>
      <c r="AM63" s="22">
        <v>2184278</v>
      </c>
      <c r="AN63" s="22">
        <v>1986752</v>
      </c>
      <c r="AO63" s="22">
        <v>2036162</v>
      </c>
      <c r="AP63" s="22">
        <v>2065311</v>
      </c>
      <c r="AQ63" s="22">
        <v>2174329</v>
      </c>
      <c r="AR63" s="22">
        <v>2045660</v>
      </c>
      <c r="AS63" s="22">
        <v>2173376</v>
      </c>
      <c r="AT63" s="22">
        <v>2118287</v>
      </c>
      <c r="AU63" s="22">
        <v>2048326</v>
      </c>
      <c r="AV63" s="22"/>
      <c r="AW63" s="22"/>
      <c r="AX63" s="22"/>
    </row>
    <row r="64" spans="1:50" x14ac:dyDescent="0.25">
      <c r="A64" s="15" t="s">
        <v>105</v>
      </c>
      <c r="B64" s="16" t="s">
        <v>29</v>
      </c>
      <c r="C64" s="22">
        <v>651353</v>
      </c>
      <c r="D64" s="22">
        <v>559778</v>
      </c>
      <c r="E64" s="22">
        <v>591062</v>
      </c>
      <c r="F64" s="22">
        <v>612361</v>
      </c>
      <c r="G64" s="22">
        <v>625431</v>
      </c>
      <c r="H64" s="22">
        <v>579129</v>
      </c>
      <c r="I64" s="22">
        <v>682158</v>
      </c>
      <c r="J64" s="22">
        <v>636611</v>
      </c>
      <c r="K64" s="22">
        <v>615179</v>
      </c>
      <c r="L64" s="22">
        <v>656459</v>
      </c>
      <c r="M64" s="22">
        <v>642942</v>
      </c>
      <c r="N64" s="22">
        <v>641718</v>
      </c>
      <c r="O64" s="22">
        <v>741176</v>
      </c>
      <c r="P64" s="22">
        <v>679608</v>
      </c>
      <c r="Q64" s="22">
        <v>710708</v>
      </c>
      <c r="R64" s="22">
        <v>715172</v>
      </c>
      <c r="S64" s="22">
        <v>718561</v>
      </c>
      <c r="T64" s="22">
        <v>716129</v>
      </c>
      <c r="U64" s="22">
        <v>752199</v>
      </c>
      <c r="V64" s="22">
        <v>725314</v>
      </c>
      <c r="W64" s="22">
        <v>714040</v>
      </c>
      <c r="X64" s="22">
        <v>744760</v>
      </c>
      <c r="Y64" s="22">
        <v>745777</v>
      </c>
      <c r="Z64" s="22">
        <v>746021</v>
      </c>
      <c r="AA64" s="22">
        <v>822972</v>
      </c>
      <c r="AB64" s="22">
        <v>726854</v>
      </c>
      <c r="AC64" s="22">
        <v>756598</v>
      </c>
      <c r="AD64" s="22">
        <v>779296</v>
      </c>
      <c r="AE64" s="22">
        <v>802287</v>
      </c>
      <c r="AF64" s="22">
        <v>761944</v>
      </c>
      <c r="AG64" s="22">
        <v>828559</v>
      </c>
      <c r="AH64" s="22">
        <v>790946</v>
      </c>
      <c r="AI64" s="22">
        <v>769657</v>
      </c>
      <c r="AJ64" s="22">
        <v>819958</v>
      </c>
      <c r="AK64" s="22">
        <v>808840</v>
      </c>
      <c r="AL64" s="22">
        <v>811052</v>
      </c>
      <c r="AM64" s="22">
        <v>880808</v>
      </c>
      <c r="AN64" s="22">
        <v>809210</v>
      </c>
      <c r="AO64" s="22">
        <v>818180</v>
      </c>
      <c r="AP64" s="22">
        <v>800885</v>
      </c>
      <c r="AQ64" s="22">
        <v>886522</v>
      </c>
      <c r="AR64" s="22">
        <v>842412</v>
      </c>
      <c r="AS64" s="22">
        <v>879203</v>
      </c>
      <c r="AT64" s="22">
        <v>854708</v>
      </c>
      <c r="AU64" s="22">
        <v>830401</v>
      </c>
      <c r="AV64" s="22"/>
      <c r="AW64" s="22"/>
      <c r="AX64" s="22"/>
    </row>
    <row r="65" spans="1:50" x14ac:dyDescent="0.25">
      <c r="A65" s="15" t="s">
        <v>105</v>
      </c>
      <c r="B65" s="16" t="s">
        <v>39</v>
      </c>
      <c r="C65" s="22">
        <v>693338</v>
      </c>
      <c r="D65" s="22">
        <v>657804</v>
      </c>
      <c r="E65" s="22">
        <v>676670</v>
      </c>
      <c r="F65" s="22">
        <v>659121</v>
      </c>
      <c r="G65" s="22">
        <v>686989</v>
      </c>
      <c r="H65" s="22">
        <v>678250</v>
      </c>
      <c r="I65" s="22">
        <v>735501</v>
      </c>
      <c r="J65" s="22">
        <v>687379</v>
      </c>
      <c r="K65" s="22">
        <v>661371</v>
      </c>
      <c r="L65" s="22">
        <v>718952</v>
      </c>
      <c r="M65" s="22">
        <v>690745</v>
      </c>
      <c r="N65" s="22">
        <v>701844</v>
      </c>
      <c r="O65" s="22">
        <v>792852</v>
      </c>
      <c r="P65" s="22">
        <v>738584</v>
      </c>
      <c r="Q65" s="22">
        <v>737553</v>
      </c>
      <c r="R65" s="22">
        <v>745953</v>
      </c>
      <c r="S65" s="22">
        <v>797732</v>
      </c>
      <c r="T65" s="22">
        <v>763990</v>
      </c>
      <c r="U65" s="22">
        <v>820310</v>
      </c>
      <c r="V65" s="22">
        <v>785605</v>
      </c>
      <c r="W65" s="22">
        <v>769587</v>
      </c>
      <c r="X65" s="22">
        <v>810610</v>
      </c>
      <c r="Y65" s="22">
        <v>768381</v>
      </c>
      <c r="Z65" s="22">
        <v>791821</v>
      </c>
      <c r="AA65" s="22">
        <v>890522</v>
      </c>
      <c r="AB65" s="22">
        <v>797186</v>
      </c>
      <c r="AC65" s="22">
        <v>807843</v>
      </c>
      <c r="AD65" s="22">
        <v>827580</v>
      </c>
      <c r="AE65" s="22">
        <v>841632</v>
      </c>
      <c r="AF65" s="22">
        <v>838063</v>
      </c>
      <c r="AG65" s="22">
        <v>873062</v>
      </c>
      <c r="AH65" s="22">
        <v>840147</v>
      </c>
      <c r="AI65" s="22">
        <v>821961</v>
      </c>
      <c r="AJ65" s="22">
        <v>898699</v>
      </c>
      <c r="AK65" s="22">
        <v>855448</v>
      </c>
      <c r="AL65" s="22">
        <v>851137</v>
      </c>
      <c r="AM65" s="22">
        <v>936321</v>
      </c>
      <c r="AN65" s="22">
        <v>835662</v>
      </c>
      <c r="AO65" s="22">
        <v>847680</v>
      </c>
      <c r="AP65" s="22">
        <v>852073</v>
      </c>
      <c r="AQ65" s="22">
        <v>904445</v>
      </c>
      <c r="AR65" s="22">
        <v>869784</v>
      </c>
      <c r="AS65" s="22">
        <v>912575</v>
      </c>
      <c r="AT65" s="22">
        <v>902158</v>
      </c>
      <c r="AU65" s="22">
        <v>884605</v>
      </c>
      <c r="AV65" s="22"/>
      <c r="AW65" s="22"/>
      <c r="AX65" s="22"/>
    </row>
    <row r="66" spans="1:50" x14ac:dyDescent="0.25">
      <c r="A66" s="15" t="s">
        <v>105</v>
      </c>
      <c r="B66" s="16" t="s">
        <v>51</v>
      </c>
      <c r="C66" s="22">
        <v>485422</v>
      </c>
      <c r="D66" s="22">
        <v>422793</v>
      </c>
      <c r="E66" s="22">
        <v>443571</v>
      </c>
      <c r="F66" s="22">
        <v>424309</v>
      </c>
      <c r="G66" s="22">
        <v>462635</v>
      </c>
      <c r="H66" s="22">
        <v>446922</v>
      </c>
      <c r="I66" s="22">
        <v>488429</v>
      </c>
      <c r="J66" s="22">
        <v>461597</v>
      </c>
      <c r="K66" s="22">
        <v>446607</v>
      </c>
      <c r="L66" s="22">
        <v>478251</v>
      </c>
      <c r="M66" s="22">
        <v>468188</v>
      </c>
      <c r="N66" s="22">
        <v>460424</v>
      </c>
      <c r="O66" s="22">
        <v>540357</v>
      </c>
      <c r="P66" s="22">
        <v>485037</v>
      </c>
      <c r="Q66" s="22">
        <v>494330</v>
      </c>
      <c r="R66" s="22">
        <v>483873</v>
      </c>
      <c r="S66" s="22">
        <v>526023</v>
      </c>
      <c r="T66" s="22">
        <v>497104</v>
      </c>
      <c r="U66" s="22">
        <v>535970</v>
      </c>
      <c r="V66" s="22">
        <v>525048</v>
      </c>
      <c r="W66" s="22">
        <v>499981</v>
      </c>
      <c r="X66" s="22">
        <v>556774</v>
      </c>
      <c r="Y66" s="22">
        <v>534189</v>
      </c>
      <c r="Z66" s="22">
        <v>526746</v>
      </c>
      <c r="AA66" s="22">
        <v>605884</v>
      </c>
      <c r="AB66" s="22">
        <v>514027</v>
      </c>
      <c r="AC66" s="22">
        <v>541941</v>
      </c>
      <c r="AD66" s="22">
        <v>539603</v>
      </c>
      <c r="AE66" s="22">
        <v>552267</v>
      </c>
      <c r="AF66" s="22">
        <v>546017</v>
      </c>
      <c r="AG66" s="22">
        <v>577216</v>
      </c>
      <c r="AH66" s="22">
        <v>562605</v>
      </c>
      <c r="AI66" s="22">
        <v>536184</v>
      </c>
      <c r="AJ66" s="22">
        <v>577664</v>
      </c>
      <c r="AK66" s="22">
        <v>567884</v>
      </c>
      <c r="AL66" s="22">
        <v>558757</v>
      </c>
      <c r="AM66" s="22">
        <v>607584</v>
      </c>
      <c r="AN66" s="22">
        <v>566050</v>
      </c>
      <c r="AO66" s="22">
        <v>574931</v>
      </c>
      <c r="AP66" s="22">
        <v>573693</v>
      </c>
      <c r="AQ66" s="22">
        <v>616378</v>
      </c>
      <c r="AR66" s="22">
        <v>590705</v>
      </c>
      <c r="AS66" s="22">
        <v>613611</v>
      </c>
      <c r="AT66" s="22">
        <v>608215</v>
      </c>
      <c r="AU66" s="22">
        <v>586674</v>
      </c>
      <c r="AV66" s="22"/>
      <c r="AW66" s="22"/>
      <c r="AX66" s="22"/>
    </row>
    <row r="67" spans="1:50" x14ac:dyDescent="0.25">
      <c r="A67" s="15" t="s">
        <v>105</v>
      </c>
      <c r="B67" s="16" t="s">
        <v>53</v>
      </c>
      <c r="C67" s="22">
        <v>440296</v>
      </c>
      <c r="D67" s="22">
        <v>356602</v>
      </c>
      <c r="E67" s="22">
        <v>387127</v>
      </c>
      <c r="F67" s="22">
        <v>366895</v>
      </c>
      <c r="G67" s="22">
        <v>391552</v>
      </c>
      <c r="H67" s="22">
        <v>380732</v>
      </c>
      <c r="I67" s="22">
        <v>417023</v>
      </c>
      <c r="J67" s="22">
        <v>401982</v>
      </c>
      <c r="K67" s="22">
        <v>428117</v>
      </c>
      <c r="L67" s="22">
        <v>518601</v>
      </c>
      <c r="M67" s="22">
        <v>401154</v>
      </c>
      <c r="N67" s="22">
        <v>402620</v>
      </c>
      <c r="O67" s="22">
        <v>520231</v>
      </c>
      <c r="P67" s="22">
        <v>417699</v>
      </c>
      <c r="Q67" s="22">
        <v>417387</v>
      </c>
      <c r="R67" s="22">
        <v>433892</v>
      </c>
      <c r="S67" s="22">
        <v>437171</v>
      </c>
      <c r="T67" s="22">
        <v>441430</v>
      </c>
      <c r="U67" s="22">
        <v>462494</v>
      </c>
      <c r="V67" s="22">
        <v>443427</v>
      </c>
      <c r="W67" s="22">
        <v>453048</v>
      </c>
      <c r="X67" s="22">
        <v>485573</v>
      </c>
      <c r="Y67" s="22">
        <v>446854</v>
      </c>
      <c r="Z67" s="22">
        <v>460757</v>
      </c>
      <c r="AA67" s="22">
        <v>510677</v>
      </c>
      <c r="AB67" s="22">
        <v>434119</v>
      </c>
      <c r="AC67" s="22">
        <v>458527</v>
      </c>
      <c r="AD67" s="22">
        <v>458636</v>
      </c>
      <c r="AE67" s="22">
        <v>479263</v>
      </c>
      <c r="AF67" s="22">
        <v>473560</v>
      </c>
      <c r="AG67" s="22">
        <v>495423</v>
      </c>
      <c r="AH67" s="22">
        <v>481145</v>
      </c>
      <c r="AI67" s="22">
        <v>486181</v>
      </c>
      <c r="AJ67" s="22">
        <v>535888</v>
      </c>
      <c r="AK67" s="22">
        <v>484942</v>
      </c>
      <c r="AL67" s="22">
        <v>495643</v>
      </c>
      <c r="AM67" s="22">
        <v>527619</v>
      </c>
      <c r="AN67" s="22">
        <v>479288</v>
      </c>
      <c r="AO67" s="22">
        <v>481880</v>
      </c>
      <c r="AP67" s="22">
        <v>492549</v>
      </c>
      <c r="AQ67" s="22">
        <v>516152</v>
      </c>
      <c r="AR67" s="22">
        <v>499125</v>
      </c>
      <c r="AS67" s="22">
        <v>528681</v>
      </c>
      <c r="AT67" s="22">
        <v>525818</v>
      </c>
      <c r="AU67" s="22">
        <v>534826</v>
      </c>
      <c r="AV67" s="22"/>
      <c r="AW67" s="22"/>
      <c r="AX67" s="22"/>
    </row>
    <row r="68" spans="1:50" x14ac:dyDescent="0.25">
      <c r="A68" s="15" t="s">
        <v>105</v>
      </c>
      <c r="B68" s="16" t="s">
        <v>74</v>
      </c>
      <c r="C68" s="22">
        <v>10781479</v>
      </c>
      <c r="D68" s="22">
        <v>9553702</v>
      </c>
      <c r="E68" s="22">
        <v>10139709</v>
      </c>
      <c r="F68" s="22">
        <v>9765092</v>
      </c>
      <c r="G68" s="22">
        <v>10585822</v>
      </c>
      <c r="H68" s="22">
        <v>10106312</v>
      </c>
      <c r="I68" s="22">
        <v>11258057</v>
      </c>
      <c r="J68" s="22">
        <v>10372829</v>
      </c>
      <c r="K68" s="22">
        <v>10037447</v>
      </c>
      <c r="L68" s="22">
        <v>11368244</v>
      </c>
      <c r="M68" s="22">
        <v>10492230</v>
      </c>
      <c r="N68" s="22">
        <v>10668822</v>
      </c>
      <c r="O68" s="22">
        <v>11917499</v>
      </c>
      <c r="P68" s="22">
        <v>10978523</v>
      </c>
      <c r="Q68" s="22">
        <v>11077762</v>
      </c>
      <c r="R68" s="22">
        <v>11191072</v>
      </c>
      <c r="S68" s="22">
        <v>11596562</v>
      </c>
      <c r="T68" s="22">
        <v>11365952</v>
      </c>
      <c r="U68" s="22">
        <v>12426064</v>
      </c>
      <c r="V68" s="22">
        <v>11685250</v>
      </c>
      <c r="W68" s="22">
        <v>11322784</v>
      </c>
      <c r="X68" s="22">
        <v>12506214</v>
      </c>
      <c r="Y68" s="22">
        <v>11886325</v>
      </c>
      <c r="Z68" s="22">
        <v>12022573</v>
      </c>
      <c r="AA68" s="22">
        <v>13197222</v>
      </c>
      <c r="AB68" s="22">
        <v>11440895</v>
      </c>
      <c r="AC68" s="22">
        <v>11680069</v>
      </c>
      <c r="AD68" s="22">
        <v>11960053</v>
      </c>
      <c r="AE68" s="22">
        <v>12405267</v>
      </c>
      <c r="AF68" s="22">
        <v>12105413</v>
      </c>
      <c r="AG68" s="22">
        <v>12953219</v>
      </c>
      <c r="AH68" s="22">
        <v>12233520</v>
      </c>
      <c r="AI68" s="22">
        <v>11793466</v>
      </c>
      <c r="AJ68" s="22">
        <v>14956696</v>
      </c>
      <c r="AK68" s="22">
        <v>12299002</v>
      </c>
      <c r="AL68" s="22">
        <v>12450674</v>
      </c>
      <c r="AM68" s="22">
        <v>13429844</v>
      </c>
      <c r="AN68" s="22">
        <v>12059396</v>
      </c>
      <c r="AO68" s="22">
        <v>12300663</v>
      </c>
      <c r="AP68" s="22">
        <v>12195559</v>
      </c>
      <c r="AQ68" s="22">
        <v>13142722</v>
      </c>
      <c r="AR68" s="22">
        <v>12502673</v>
      </c>
      <c r="AS68" s="22">
        <v>13494312</v>
      </c>
      <c r="AT68" s="22">
        <v>12761087</v>
      </c>
      <c r="AU68" s="22">
        <v>12474775</v>
      </c>
      <c r="AV68" s="22"/>
      <c r="AW68" s="22"/>
      <c r="AX68" s="22"/>
    </row>
    <row r="69" spans="1:50" x14ac:dyDescent="0.25">
      <c r="A69" s="15" t="s">
        <v>105</v>
      </c>
      <c r="B69" s="16" t="s">
        <v>75</v>
      </c>
      <c r="C69" s="22">
        <v>1443946</v>
      </c>
      <c r="D69" s="22">
        <v>1333907</v>
      </c>
      <c r="E69" s="22">
        <v>1411617</v>
      </c>
      <c r="F69" s="22">
        <v>1422041</v>
      </c>
      <c r="G69" s="22">
        <v>1468688</v>
      </c>
      <c r="H69" s="22">
        <v>1420514</v>
      </c>
      <c r="I69" s="22">
        <v>1544331</v>
      </c>
      <c r="J69" s="22">
        <v>1457004</v>
      </c>
      <c r="K69" s="22">
        <v>1429441</v>
      </c>
      <c r="L69" s="22">
        <v>1530398</v>
      </c>
      <c r="M69" s="22">
        <v>1465566</v>
      </c>
      <c r="N69" s="22">
        <v>1481104</v>
      </c>
      <c r="O69" s="22">
        <v>1666981</v>
      </c>
      <c r="P69" s="22">
        <v>1571689</v>
      </c>
      <c r="Q69" s="22">
        <v>1601509</v>
      </c>
      <c r="R69" s="22">
        <v>1657770</v>
      </c>
      <c r="S69" s="22">
        <v>1664053</v>
      </c>
      <c r="T69" s="22">
        <v>1617456</v>
      </c>
      <c r="U69" s="22">
        <v>1737027</v>
      </c>
      <c r="V69" s="22">
        <v>1690932</v>
      </c>
      <c r="W69" s="22">
        <v>1639531</v>
      </c>
      <c r="X69" s="22">
        <v>1758832</v>
      </c>
      <c r="Y69" s="22">
        <v>1675422</v>
      </c>
      <c r="Z69" s="22">
        <v>1704186</v>
      </c>
      <c r="AA69" s="22">
        <v>1893522</v>
      </c>
      <c r="AB69" s="22">
        <v>1649182</v>
      </c>
      <c r="AC69" s="22">
        <v>1695469</v>
      </c>
      <c r="AD69" s="22">
        <v>1741171</v>
      </c>
      <c r="AE69" s="22">
        <v>1808773</v>
      </c>
      <c r="AF69" s="22">
        <v>1759245</v>
      </c>
      <c r="AG69" s="22">
        <v>1832286</v>
      </c>
      <c r="AH69" s="22">
        <v>1752801</v>
      </c>
      <c r="AI69" s="22">
        <v>1745858</v>
      </c>
      <c r="AJ69" s="22">
        <v>1885953</v>
      </c>
      <c r="AK69" s="22">
        <v>1778101</v>
      </c>
      <c r="AL69" s="22">
        <v>1774693</v>
      </c>
      <c r="AM69" s="22">
        <v>1916495</v>
      </c>
      <c r="AN69" s="22">
        <v>1808711</v>
      </c>
      <c r="AO69" s="22">
        <v>1891575</v>
      </c>
      <c r="AP69" s="22">
        <v>1861355</v>
      </c>
      <c r="AQ69" s="22">
        <v>1987955</v>
      </c>
      <c r="AR69" s="22">
        <v>1890355</v>
      </c>
      <c r="AS69" s="22">
        <v>1995280</v>
      </c>
      <c r="AT69" s="22">
        <v>1940913</v>
      </c>
      <c r="AU69" s="22">
        <v>1897218</v>
      </c>
      <c r="AV69" s="22"/>
      <c r="AW69" s="22"/>
      <c r="AX69" s="22"/>
    </row>
    <row r="70" spans="1:50" x14ac:dyDescent="0.25">
      <c r="A70" s="15" t="s">
        <v>106</v>
      </c>
      <c r="B70" s="16" t="s">
        <v>52</v>
      </c>
      <c r="C70" s="22">
        <v>619081</v>
      </c>
      <c r="D70" s="22">
        <v>516541</v>
      </c>
      <c r="E70" s="22">
        <v>558978</v>
      </c>
      <c r="F70" s="22">
        <v>539434</v>
      </c>
      <c r="G70" s="22">
        <v>621565</v>
      </c>
      <c r="H70" s="22">
        <v>553328</v>
      </c>
      <c r="I70" s="22">
        <v>589475</v>
      </c>
      <c r="J70" s="22">
        <v>552637</v>
      </c>
      <c r="K70" s="22">
        <v>548612</v>
      </c>
      <c r="L70" s="22">
        <v>620079</v>
      </c>
      <c r="M70" s="22">
        <v>561734</v>
      </c>
      <c r="N70" s="22">
        <v>563404</v>
      </c>
      <c r="O70" s="22">
        <v>631414</v>
      </c>
      <c r="P70" s="22">
        <v>606353</v>
      </c>
      <c r="Q70" s="22">
        <v>604896</v>
      </c>
      <c r="R70" s="22">
        <v>624134</v>
      </c>
      <c r="S70" s="22">
        <v>640002</v>
      </c>
      <c r="T70" s="22">
        <v>617419</v>
      </c>
      <c r="U70" s="22">
        <v>645763</v>
      </c>
      <c r="V70" s="22">
        <v>632277</v>
      </c>
      <c r="W70" s="22">
        <v>621777</v>
      </c>
      <c r="X70" s="22">
        <v>656612</v>
      </c>
      <c r="Y70" s="22">
        <v>616878</v>
      </c>
      <c r="Z70" s="22">
        <v>641671</v>
      </c>
      <c r="AA70" s="22">
        <v>717424</v>
      </c>
      <c r="AB70" s="22">
        <v>617062</v>
      </c>
      <c r="AC70" s="22">
        <v>664877</v>
      </c>
      <c r="AD70" s="22">
        <v>641450</v>
      </c>
      <c r="AE70" s="22">
        <v>677665</v>
      </c>
      <c r="AF70" s="22">
        <v>663951</v>
      </c>
      <c r="AG70" s="22">
        <v>691119</v>
      </c>
      <c r="AH70" s="22">
        <v>686036</v>
      </c>
      <c r="AI70" s="22">
        <v>644963</v>
      </c>
      <c r="AJ70" s="22">
        <v>700711</v>
      </c>
      <c r="AK70" s="22">
        <v>682981</v>
      </c>
      <c r="AL70" s="22">
        <v>663778</v>
      </c>
      <c r="AM70" s="22">
        <v>738780</v>
      </c>
      <c r="AN70" s="22">
        <v>665145</v>
      </c>
      <c r="AO70" s="22">
        <v>693826</v>
      </c>
      <c r="AP70" s="22">
        <v>701417</v>
      </c>
      <c r="AQ70" s="22">
        <v>705451</v>
      </c>
      <c r="AR70" s="22">
        <v>702067</v>
      </c>
      <c r="AS70" s="22">
        <v>732433</v>
      </c>
      <c r="AT70" s="22">
        <v>713065</v>
      </c>
      <c r="AU70" s="22">
        <v>683841</v>
      </c>
      <c r="AV70" s="22"/>
      <c r="AW70" s="22"/>
      <c r="AX70" s="22"/>
    </row>
    <row r="71" spans="1:50" x14ac:dyDescent="0.25">
      <c r="A71" s="15" t="s">
        <v>106</v>
      </c>
      <c r="B71" s="16" t="s">
        <v>77</v>
      </c>
      <c r="C71" s="22">
        <v>491426</v>
      </c>
      <c r="D71" s="22">
        <v>407698</v>
      </c>
      <c r="E71" s="22">
        <v>440589</v>
      </c>
      <c r="F71" s="22">
        <v>450320</v>
      </c>
      <c r="G71" s="22">
        <v>455258</v>
      </c>
      <c r="H71" s="22">
        <v>447514</v>
      </c>
      <c r="I71" s="22">
        <v>496839</v>
      </c>
      <c r="J71" s="22">
        <v>457230</v>
      </c>
      <c r="K71" s="22">
        <v>447363</v>
      </c>
      <c r="L71" s="22">
        <v>494240</v>
      </c>
      <c r="M71" s="22">
        <v>458670</v>
      </c>
      <c r="N71" s="22">
        <v>465340</v>
      </c>
      <c r="O71" s="22">
        <v>522826</v>
      </c>
      <c r="P71" s="22">
        <v>474279</v>
      </c>
      <c r="Q71" s="22">
        <v>491966</v>
      </c>
      <c r="R71" s="22">
        <v>497329</v>
      </c>
      <c r="S71" s="22">
        <v>513175</v>
      </c>
      <c r="T71" s="22">
        <v>511481</v>
      </c>
      <c r="U71" s="22">
        <v>559754</v>
      </c>
      <c r="V71" s="22">
        <v>522882</v>
      </c>
      <c r="W71" s="22">
        <v>518285</v>
      </c>
      <c r="X71" s="22">
        <v>542745</v>
      </c>
      <c r="Y71" s="22">
        <v>494631</v>
      </c>
      <c r="Z71" s="22">
        <v>540290</v>
      </c>
      <c r="AA71" s="22">
        <v>590030</v>
      </c>
      <c r="AB71" s="22">
        <v>524755</v>
      </c>
      <c r="AC71" s="22">
        <v>539439</v>
      </c>
      <c r="AD71" s="22">
        <v>528869</v>
      </c>
      <c r="AE71" s="22">
        <v>564500</v>
      </c>
      <c r="AF71" s="22">
        <v>555255</v>
      </c>
      <c r="AG71" s="22">
        <v>595929</v>
      </c>
      <c r="AH71" s="22">
        <v>568968</v>
      </c>
      <c r="AI71" s="22">
        <v>556962</v>
      </c>
      <c r="AJ71" s="22">
        <v>576931</v>
      </c>
      <c r="AK71" s="22">
        <v>564579</v>
      </c>
      <c r="AL71" s="22">
        <v>569241</v>
      </c>
      <c r="AM71" s="22">
        <v>614251</v>
      </c>
      <c r="AN71" s="22">
        <v>557760</v>
      </c>
      <c r="AO71" s="22">
        <v>558310</v>
      </c>
      <c r="AP71" s="22">
        <v>564820</v>
      </c>
      <c r="AQ71" s="22">
        <v>588036</v>
      </c>
      <c r="AR71" s="22">
        <v>596083</v>
      </c>
      <c r="AS71" s="22">
        <v>618038</v>
      </c>
      <c r="AT71" s="22">
        <v>608542</v>
      </c>
      <c r="AU71" s="22">
        <v>594854</v>
      </c>
      <c r="AV71" s="22"/>
      <c r="AW71" s="22"/>
      <c r="AX71" s="22"/>
    </row>
    <row r="72" spans="1:50" x14ac:dyDescent="0.25">
      <c r="A72" s="15" t="s">
        <v>106</v>
      </c>
      <c r="B72" s="16" t="s">
        <v>79</v>
      </c>
      <c r="C72" s="22">
        <v>1009856</v>
      </c>
      <c r="D72" s="22">
        <v>890596</v>
      </c>
      <c r="E72" s="22">
        <v>928298</v>
      </c>
      <c r="F72" s="22">
        <v>906753</v>
      </c>
      <c r="G72" s="22">
        <v>985926</v>
      </c>
      <c r="H72" s="22">
        <v>946875</v>
      </c>
      <c r="I72" s="22">
        <v>1022140</v>
      </c>
      <c r="J72" s="22">
        <v>961817</v>
      </c>
      <c r="K72" s="22">
        <v>967721</v>
      </c>
      <c r="L72" s="22">
        <v>1021837</v>
      </c>
      <c r="M72" s="22">
        <v>964632</v>
      </c>
      <c r="N72" s="22">
        <v>966397</v>
      </c>
      <c r="O72" s="22">
        <v>1067819</v>
      </c>
      <c r="P72" s="22">
        <v>1018003</v>
      </c>
      <c r="Q72" s="22">
        <v>1038962</v>
      </c>
      <c r="R72" s="22">
        <v>1051854</v>
      </c>
      <c r="S72" s="22">
        <v>1079791</v>
      </c>
      <c r="T72" s="22">
        <v>1046105</v>
      </c>
      <c r="U72" s="22">
        <v>1129764</v>
      </c>
      <c r="V72" s="22">
        <v>1085884</v>
      </c>
      <c r="W72" s="22">
        <v>1068158</v>
      </c>
      <c r="X72" s="22">
        <v>1110566</v>
      </c>
      <c r="Y72" s="22">
        <v>1079838</v>
      </c>
      <c r="Z72" s="22">
        <v>1104401</v>
      </c>
      <c r="AA72" s="22">
        <v>1187112</v>
      </c>
      <c r="AB72" s="22">
        <v>1097998</v>
      </c>
      <c r="AC72" s="22">
        <v>1128162</v>
      </c>
      <c r="AD72" s="22">
        <v>1128753</v>
      </c>
      <c r="AE72" s="22">
        <v>1178525</v>
      </c>
      <c r="AF72" s="22">
        <v>1151796</v>
      </c>
      <c r="AG72" s="22">
        <v>1217488</v>
      </c>
      <c r="AH72" s="22">
        <v>1194186</v>
      </c>
      <c r="AI72" s="22">
        <v>1146111</v>
      </c>
      <c r="AJ72" s="22">
        <v>1199747</v>
      </c>
      <c r="AK72" s="22">
        <v>1176976</v>
      </c>
      <c r="AL72" s="22">
        <v>1169846</v>
      </c>
      <c r="AM72" s="22">
        <v>1249479</v>
      </c>
      <c r="AN72" s="22">
        <v>1184113</v>
      </c>
      <c r="AO72" s="22">
        <v>1173636</v>
      </c>
      <c r="AP72" s="22">
        <v>1212613</v>
      </c>
      <c r="AQ72" s="22">
        <v>1229068</v>
      </c>
      <c r="AR72" s="22">
        <v>1228392</v>
      </c>
      <c r="AS72" s="22">
        <v>1289393</v>
      </c>
      <c r="AT72" s="22">
        <v>1270136</v>
      </c>
      <c r="AU72" s="22">
        <v>1256987</v>
      </c>
      <c r="AV72" s="22"/>
      <c r="AW72" s="22"/>
      <c r="AX72" s="22"/>
    </row>
    <row r="73" spans="1:50" x14ac:dyDescent="0.25">
      <c r="A73" s="15" t="s">
        <v>107</v>
      </c>
      <c r="B73" s="16" t="s">
        <v>46</v>
      </c>
      <c r="C73" s="22">
        <v>581880</v>
      </c>
      <c r="D73" s="22">
        <v>459783</v>
      </c>
      <c r="E73" s="22">
        <v>490538</v>
      </c>
      <c r="F73" s="22">
        <v>481754</v>
      </c>
      <c r="G73" s="22">
        <v>521528</v>
      </c>
      <c r="H73" s="22">
        <v>496815</v>
      </c>
      <c r="I73" s="22">
        <v>540049</v>
      </c>
      <c r="J73" s="22">
        <v>507149</v>
      </c>
      <c r="K73" s="22">
        <v>502164</v>
      </c>
      <c r="L73" s="22">
        <v>544523</v>
      </c>
      <c r="M73" s="22">
        <v>510182</v>
      </c>
      <c r="N73" s="22">
        <v>513966</v>
      </c>
      <c r="O73" s="22">
        <v>594360</v>
      </c>
      <c r="P73" s="22">
        <v>516382</v>
      </c>
      <c r="Q73" s="22">
        <v>539549</v>
      </c>
      <c r="R73" s="22">
        <v>555819</v>
      </c>
      <c r="S73" s="22">
        <v>561770</v>
      </c>
      <c r="T73" s="22">
        <v>565807</v>
      </c>
      <c r="U73" s="22">
        <v>607508</v>
      </c>
      <c r="V73" s="22">
        <v>575355</v>
      </c>
      <c r="W73" s="22">
        <v>579030</v>
      </c>
      <c r="X73" s="22">
        <v>596326</v>
      </c>
      <c r="Y73" s="22">
        <v>590827</v>
      </c>
      <c r="Z73" s="22">
        <v>616578</v>
      </c>
      <c r="AA73" s="22">
        <v>664617</v>
      </c>
      <c r="AB73" s="22">
        <v>583891</v>
      </c>
      <c r="AC73" s="22">
        <v>598714</v>
      </c>
      <c r="AD73" s="22">
        <v>614435</v>
      </c>
      <c r="AE73" s="22">
        <v>631208</v>
      </c>
      <c r="AF73" s="22">
        <v>634039</v>
      </c>
      <c r="AG73" s="22">
        <v>653931</v>
      </c>
      <c r="AH73" s="22">
        <v>636231</v>
      </c>
      <c r="AI73" s="22">
        <v>641770</v>
      </c>
      <c r="AJ73" s="22">
        <v>659316</v>
      </c>
      <c r="AK73" s="22">
        <v>635528</v>
      </c>
      <c r="AL73" s="22">
        <v>640822</v>
      </c>
      <c r="AM73" s="22">
        <v>705603</v>
      </c>
      <c r="AN73" s="22">
        <v>633628</v>
      </c>
      <c r="AO73" s="22">
        <v>652612</v>
      </c>
      <c r="AP73" s="22">
        <v>646119</v>
      </c>
      <c r="AQ73" s="22">
        <v>678887</v>
      </c>
      <c r="AR73" s="22">
        <v>677168</v>
      </c>
      <c r="AS73" s="22">
        <v>702054</v>
      </c>
      <c r="AT73" s="22">
        <v>700287</v>
      </c>
      <c r="AU73" s="22">
        <v>697859</v>
      </c>
      <c r="AV73" s="22"/>
      <c r="AW73" s="22"/>
      <c r="AX73" s="22"/>
    </row>
    <row r="74" spans="1:50" x14ac:dyDescent="0.25">
      <c r="A74" s="15" t="s">
        <v>107</v>
      </c>
      <c r="B74" s="16" t="s">
        <v>55</v>
      </c>
      <c r="C74" s="22">
        <v>694172</v>
      </c>
      <c r="D74" s="22">
        <v>566927</v>
      </c>
      <c r="E74" s="22">
        <v>581341</v>
      </c>
      <c r="F74" s="22">
        <v>582723</v>
      </c>
      <c r="G74" s="22">
        <v>636250</v>
      </c>
      <c r="H74" s="22">
        <v>623754</v>
      </c>
      <c r="I74" s="22">
        <v>658530</v>
      </c>
      <c r="J74" s="22">
        <v>639345</v>
      </c>
      <c r="K74" s="22">
        <v>598982</v>
      </c>
      <c r="L74" s="22">
        <v>651735</v>
      </c>
      <c r="M74" s="22">
        <v>623791</v>
      </c>
      <c r="N74" s="22">
        <v>629380</v>
      </c>
      <c r="O74" s="22">
        <v>708797</v>
      </c>
      <c r="P74" s="22">
        <v>623231</v>
      </c>
      <c r="Q74" s="22">
        <v>636541</v>
      </c>
      <c r="R74" s="22">
        <v>654278</v>
      </c>
      <c r="S74" s="22">
        <v>666734</v>
      </c>
      <c r="T74" s="22">
        <v>666060</v>
      </c>
      <c r="U74" s="22">
        <v>730679</v>
      </c>
      <c r="V74" s="22">
        <v>708526</v>
      </c>
      <c r="W74" s="22">
        <v>683879</v>
      </c>
      <c r="X74" s="22">
        <v>724308</v>
      </c>
      <c r="Y74" s="22">
        <v>691352</v>
      </c>
      <c r="Z74" s="22">
        <v>707589</v>
      </c>
      <c r="AA74" s="22">
        <v>787855</v>
      </c>
      <c r="AB74" s="22">
        <v>676361</v>
      </c>
      <c r="AC74" s="22">
        <v>685848</v>
      </c>
      <c r="AD74" s="22">
        <v>691944</v>
      </c>
      <c r="AE74" s="22">
        <v>723234</v>
      </c>
      <c r="AF74" s="22">
        <v>732972</v>
      </c>
      <c r="AG74" s="22">
        <v>751937</v>
      </c>
      <c r="AH74" s="22">
        <v>753673</v>
      </c>
      <c r="AI74" s="22">
        <v>724055</v>
      </c>
      <c r="AJ74" s="22">
        <v>738675</v>
      </c>
      <c r="AK74" s="22">
        <v>733435</v>
      </c>
      <c r="AL74" s="22">
        <v>747668</v>
      </c>
      <c r="AM74" s="22">
        <v>822700</v>
      </c>
      <c r="AN74" s="22">
        <v>719647</v>
      </c>
      <c r="AO74" s="22">
        <v>717481</v>
      </c>
      <c r="AP74" s="22">
        <v>728275</v>
      </c>
      <c r="AQ74" s="22">
        <v>769059</v>
      </c>
      <c r="AR74" s="22">
        <v>771469</v>
      </c>
      <c r="AS74" s="22">
        <v>782083</v>
      </c>
      <c r="AT74" s="22">
        <v>792104</v>
      </c>
      <c r="AU74" s="22">
        <v>765915</v>
      </c>
      <c r="AV74" s="22"/>
      <c r="AW74" s="22"/>
      <c r="AX74" s="22"/>
    </row>
    <row r="75" spans="1:50" x14ac:dyDescent="0.25">
      <c r="A75" s="15" t="s">
        <v>107</v>
      </c>
      <c r="B75" s="16" t="s">
        <v>81</v>
      </c>
      <c r="C75" s="22">
        <v>1558476</v>
      </c>
      <c r="D75" s="22">
        <v>1304845</v>
      </c>
      <c r="E75" s="22">
        <v>1374849</v>
      </c>
      <c r="F75" s="22">
        <v>1386313</v>
      </c>
      <c r="G75" s="22">
        <v>1460503</v>
      </c>
      <c r="H75" s="22">
        <v>1437979</v>
      </c>
      <c r="I75" s="22">
        <v>1526920</v>
      </c>
      <c r="J75" s="22">
        <v>1507045</v>
      </c>
      <c r="K75" s="22">
        <v>1433259</v>
      </c>
      <c r="L75" s="22">
        <v>1542675</v>
      </c>
      <c r="M75" s="22">
        <v>1478680</v>
      </c>
      <c r="N75" s="22">
        <v>1488725</v>
      </c>
      <c r="O75" s="22">
        <v>1660655</v>
      </c>
      <c r="P75" s="22">
        <v>1519968</v>
      </c>
      <c r="Q75" s="22">
        <v>1575603</v>
      </c>
      <c r="R75" s="22">
        <v>1618579</v>
      </c>
      <c r="S75" s="22">
        <v>1664297</v>
      </c>
      <c r="T75" s="22">
        <v>1634271</v>
      </c>
      <c r="U75" s="22">
        <v>1763769</v>
      </c>
      <c r="V75" s="22">
        <v>1674437</v>
      </c>
      <c r="W75" s="22">
        <v>1621705</v>
      </c>
      <c r="X75" s="22">
        <v>1696454</v>
      </c>
      <c r="Y75" s="22">
        <v>1661249</v>
      </c>
      <c r="Z75" s="22">
        <v>1672545</v>
      </c>
      <c r="AA75" s="22">
        <v>1874117</v>
      </c>
      <c r="AB75" s="22">
        <v>1628201</v>
      </c>
      <c r="AC75" s="22">
        <v>1650637</v>
      </c>
      <c r="AD75" s="22">
        <v>1687910</v>
      </c>
      <c r="AE75" s="22">
        <v>1772764</v>
      </c>
      <c r="AF75" s="22">
        <v>1731849</v>
      </c>
      <c r="AG75" s="22">
        <v>1811715</v>
      </c>
      <c r="AH75" s="22">
        <v>1767552</v>
      </c>
      <c r="AI75" s="22">
        <v>1722959</v>
      </c>
      <c r="AJ75" s="22">
        <v>1840661</v>
      </c>
      <c r="AK75" s="22">
        <v>1772396</v>
      </c>
      <c r="AL75" s="22">
        <v>1759893</v>
      </c>
      <c r="AM75" s="22">
        <v>1926474</v>
      </c>
      <c r="AN75" s="22">
        <v>1722166</v>
      </c>
      <c r="AO75" s="22">
        <v>1807588</v>
      </c>
      <c r="AP75" s="22">
        <v>1779107</v>
      </c>
      <c r="AQ75" s="22">
        <v>1890306</v>
      </c>
      <c r="AR75" s="22">
        <v>1850800</v>
      </c>
      <c r="AS75" s="22">
        <v>1906170</v>
      </c>
      <c r="AT75" s="22">
        <v>1941229</v>
      </c>
      <c r="AU75" s="22">
        <v>1852606</v>
      </c>
      <c r="AV75" s="22"/>
      <c r="AW75" s="22"/>
      <c r="AX75" s="22"/>
    </row>
    <row r="76" spans="1:50" x14ac:dyDescent="0.25">
      <c r="A76" s="15" t="s">
        <v>107</v>
      </c>
      <c r="B76" s="16" t="s">
        <v>82</v>
      </c>
      <c r="C76" s="22">
        <v>1226010</v>
      </c>
      <c r="D76" s="22">
        <v>989987</v>
      </c>
      <c r="E76" s="22">
        <v>1075143</v>
      </c>
      <c r="F76" s="22">
        <v>1033548</v>
      </c>
      <c r="G76" s="22">
        <v>1121088</v>
      </c>
      <c r="H76" s="22">
        <v>1083306</v>
      </c>
      <c r="I76" s="22">
        <v>1158711</v>
      </c>
      <c r="J76" s="22">
        <v>1123997</v>
      </c>
      <c r="K76" s="22">
        <v>1130407</v>
      </c>
      <c r="L76" s="22">
        <v>1192234</v>
      </c>
      <c r="M76" s="22">
        <v>1150361</v>
      </c>
      <c r="N76" s="22">
        <v>1137486</v>
      </c>
      <c r="O76" s="22">
        <v>1287908</v>
      </c>
      <c r="P76" s="22">
        <v>1152643</v>
      </c>
      <c r="Q76" s="22">
        <v>1175429</v>
      </c>
      <c r="R76" s="22">
        <v>1191155</v>
      </c>
      <c r="S76" s="22">
        <v>1228120</v>
      </c>
      <c r="T76" s="22">
        <v>1209689</v>
      </c>
      <c r="U76" s="22">
        <v>1308554</v>
      </c>
      <c r="V76" s="22">
        <v>1256583</v>
      </c>
      <c r="W76" s="22">
        <v>1239673</v>
      </c>
      <c r="X76" s="22">
        <v>1321378</v>
      </c>
      <c r="Y76" s="22">
        <v>1266063</v>
      </c>
      <c r="Z76" s="22">
        <v>1276657</v>
      </c>
      <c r="AA76" s="22">
        <v>1436571</v>
      </c>
      <c r="AB76" s="22">
        <v>1226179</v>
      </c>
      <c r="AC76" s="22">
        <v>1249983</v>
      </c>
      <c r="AD76" s="22">
        <v>1242502</v>
      </c>
      <c r="AE76" s="22">
        <v>1331878</v>
      </c>
      <c r="AF76" s="22">
        <v>1293319</v>
      </c>
      <c r="AG76" s="22">
        <v>1372929</v>
      </c>
      <c r="AH76" s="22">
        <v>1333145</v>
      </c>
      <c r="AI76" s="22">
        <v>1333429</v>
      </c>
      <c r="AJ76" s="22">
        <v>1391074</v>
      </c>
      <c r="AK76" s="22">
        <v>1335455</v>
      </c>
      <c r="AL76" s="22">
        <v>1341278</v>
      </c>
      <c r="AM76" s="22">
        <v>1471597</v>
      </c>
      <c r="AN76" s="22">
        <v>1283098</v>
      </c>
      <c r="AO76" s="22">
        <v>1352830</v>
      </c>
      <c r="AP76" s="22">
        <v>1338143</v>
      </c>
      <c r="AQ76" s="22">
        <v>1391059</v>
      </c>
      <c r="AR76" s="22">
        <v>1377945</v>
      </c>
      <c r="AS76" s="22">
        <v>1434297</v>
      </c>
      <c r="AT76" s="22">
        <v>1427116</v>
      </c>
      <c r="AU76" s="22">
        <v>1398470</v>
      </c>
      <c r="AV76" s="22"/>
      <c r="AW76" s="22"/>
      <c r="AX76" s="22"/>
    </row>
    <row r="77" spans="1:50" x14ac:dyDescent="0.25">
      <c r="A77" s="15" t="s">
        <v>108</v>
      </c>
      <c r="B77" s="16" t="s">
        <v>15</v>
      </c>
      <c r="C77" s="22">
        <v>350268</v>
      </c>
      <c r="D77" s="22">
        <v>290617</v>
      </c>
      <c r="E77" s="22">
        <v>307979</v>
      </c>
      <c r="F77" s="22">
        <v>282637</v>
      </c>
      <c r="G77" s="22">
        <v>307988</v>
      </c>
      <c r="H77" s="22">
        <v>299204</v>
      </c>
      <c r="I77" s="22">
        <v>358254</v>
      </c>
      <c r="J77" s="22">
        <v>296579</v>
      </c>
      <c r="K77" s="22">
        <v>285260</v>
      </c>
      <c r="L77" s="22">
        <v>319611</v>
      </c>
      <c r="M77" s="22">
        <v>319047</v>
      </c>
      <c r="N77" s="22">
        <v>316524</v>
      </c>
      <c r="O77" s="22">
        <v>346833</v>
      </c>
      <c r="P77" s="22">
        <v>323319</v>
      </c>
      <c r="Q77" s="22">
        <v>318415</v>
      </c>
      <c r="R77" s="22">
        <v>321230</v>
      </c>
      <c r="S77" s="22">
        <v>340427</v>
      </c>
      <c r="T77" s="22">
        <v>334249</v>
      </c>
      <c r="U77" s="22">
        <v>376164</v>
      </c>
      <c r="V77" s="22">
        <v>331877</v>
      </c>
      <c r="W77" s="22">
        <v>323226</v>
      </c>
      <c r="X77" s="22">
        <v>340845</v>
      </c>
      <c r="Y77" s="22">
        <v>333868</v>
      </c>
      <c r="Z77" s="22">
        <v>353989</v>
      </c>
      <c r="AA77" s="22">
        <v>379104</v>
      </c>
      <c r="AB77" s="22">
        <v>341681</v>
      </c>
      <c r="AC77" s="22">
        <v>346640</v>
      </c>
      <c r="AD77" s="22">
        <v>347688</v>
      </c>
      <c r="AE77" s="22">
        <v>370096</v>
      </c>
      <c r="AF77" s="22">
        <v>362987</v>
      </c>
      <c r="AG77" s="22">
        <v>401540</v>
      </c>
      <c r="AH77" s="22">
        <v>373471</v>
      </c>
      <c r="AI77" s="22">
        <v>350637</v>
      </c>
      <c r="AJ77" s="22">
        <v>372821</v>
      </c>
      <c r="AK77" s="22">
        <v>365546</v>
      </c>
      <c r="AL77" s="22">
        <v>374385</v>
      </c>
      <c r="AM77" s="22">
        <v>403977</v>
      </c>
      <c r="AN77" s="22">
        <v>369173</v>
      </c>
      <c r="AO77" s="22">
        <v>370641</v>
      </c>
      <c r="AP77" s="22">
        <v>369687</v>
      </c>
      <c r="AQ77" s="22">
        <v>396016</v>
      </c>
      <c r="AR77" s="22">
        <v>386452</v>
      </c>
      <c r="AS77" s="22">
        <v>426737</v>
      </c>
      <c r="AT77" s="22">
        <v>396323</v>
      </c>
      <c r="AU77" s="22">
        <v>388275</v>
      </c>
      <c r="AV77" s="22"/>
      <c r="AW77" s="22"/>
      <c r="AX77" s="22"/>
    </row>
    <row r="78" spans="1:50" x14ac:dyDescent="0.25">
      <c r="A78" s="15" t="s">
        <v>108</v>
      </c>
      <c r="B78" s="16" t="s">
        <v>65</v>
      </c>
      <c r="C78" s="22">
        <v>464751</v>
      </c>
      <c r="D78" s="22">
        <v>378747</v>
      </c>
      <c r="E78" s="22">
        <v>409828</v>
      </c>
      <c r="F78" s="22">
        <v>360237</v>
      </c>
      <c r="G78" s="22">
        <v>425721</v>
      </c>
      <c r="H78" s="22">
        <v>395860</v>
      </c>
      <c r="I78" s="22">
        <v>432225</v>
      </c>
      <c r="J78" s="22">
        <v>407352</v>
      </c>
      <c r="K78" s="22">
        <v>396383</v>
      </c>
      <c r="L78" s="22">
        <v>510347</v>
      </c>
      <c r="M78" s="22">
        <v>425962</v>
      </c>
      <c r="N78" s="22">
        <v>424476</v>
      </c>
      <c r="O78" s="22">
        <v>462940</v>
      </c>
      <c r="P78" s="22">
        <v>446887</v>
      </c>
      <c r="Q78" s="22">
        <v>434989</v>
      </c>
      <c r="R78" s="22">
        <v>462124</v>
      </c>
      <c r="S78" s="22">
        <v>452517</v>
      </c>
      <c r="T78" s="22">
        <v>445893</v>
      </c>
      <c r="U78" s="22">
        <v>490679</v>
      </c>
      <c r="V78" s="22">
        <v>449916</v>
      </c>
      <c r="W78" s="22">
        <v>461406</v>
      </c>
      <c r="X78" s="22">
        <v>524691</v>
      </c>
      <c r="Y78" s="22">
        <v>460027</v>
      </c>
      <c r="Z78" s="22">
        <v>478138</v>
      </c>
      <c r="AA78" s="22">
        <v>520861</v>
      </c>
      <c r="AB78" s="22">
        <v>461824</v>
      </c>
      <c r="AC78" s="22">
        <v>468420</v>
      </c>
      <c r="AD78" s="22">
        <v>468006</v>
      </c>
      <c r="AE78" s="22">
        <v>508261</v>
      </c>
      <c r="AF78" s="22">
        <v>479590</v>
      </c>
      <c r="AG78" s="22">
        <v>509773</v>
      </c>
      <c r="AH78" s="22">
        <v>487717</v>
      </c>
      <c r="AI78" s="22">
        <v>493133</v>
      </c>
      <c r="AJ78" s="22">
        <v>550513</v>
      </c>
      <c r="AK78" s="22">
        <v>496317</v>
      </c>
      <c r="AL78" s="22">
        <v>507017</v>
      </c>
      <c r="AM78" s="22">
        <v>526507</v>
      </c>
      <c r="AN78" s="22">
        <v>495119</v>
      </c>
      <c r="AO78" s="22">
        <v>496302</v>
      </c>
      <c r="AP78" s="22">
        <v>495138</v>
      </c>
      <c r="AQ78" s="22">
        <v>522397</v>
      </c>
      <c r="AR78" s="22">
        <v>517174</v>
      </c>
      <c r="AS78" s="22">
        <v>555605</v>
      </c>
      <c r="AT78" s="22">
        <v>514424</v>
      </c>
      <c r="AU78" s="22">
        <v>527133</v>
      </c>
      <c r="AV78" s="22"/>
      <c r="AW78" s="22"/>
      <c r="AX78" s="22"/>
    </row>
    <row r="79" spans="1:50" x14ac:dyDescent="0.25">
      <c r="A79" s="15" t="s">
        <v>108</v>
      </c>
      <c r="B79" s="16" t="s">
        <v>71</v>
      </c>
      <c r="C79" s="22">
        <v>252227</v>
      </c>
      <c r="D79" s="22">
        <v>223188</v>
      </c>
      <c r="E79" s="22">
        <v>224973</v>
      </c>
      <c r="F79" s="22">
        <v>220739</v>
      </c>
      <c r="G79" s="22">
        <v>235678</v>
      </c>
      <c r="H79" s="22">
        <v>229929</v>
      </c>
      <c r="I79" s="22">
        <v>256462</v>
      </c>
      <c r="J79" s="22">
        <v>244954</v>
      </c>
      <c r="K79" s="22">
        <v>242269</v>
      </c>
      <c r="L79" s="22">
        <v>258944</v>
      </c>
      <c r="M79" s="22">
        <v>236878</v>
      </c>
      <c r="N79" s="22">
        <v>245074</v>
      </c>
      <c r="O79" s="22">
        <v>276671</v>
      </c>
      <c r="P79" s="22">
        <v>249647</v>
      </c>
      <c r="Q79" s="22">
        <v>252159</v>
      </c>
      <c r="R79" s="22">
        <v>253250</v>
      </c>
      <c r="S79" s="22">
        <v>261183</v>
      </c>
      <c r="T79" s="22">
        <v>255065</v>
      </c>
      <c r="U79" s="22">
        <v>288899</v>
      </c>
      <c r="V79" s="22">
        <v>265434</v>
      </c>
      <c r="W79" s="22">
        <v>254297</v>
      </c>
      <c r="X79" s="22">
        <v>277698</v>
      </c>
      <c r="Y79" s="22">
        <v>261515</v>
      </c>
      <c r="Z79" s="22">
        <v>293369</v>
      </c>
      <c r="AA79" s="22">
        <v>301043</v>
      </c>
      <c r="AB79" s="22">
        <v>281554</v>
      </c>
      <c r="AC79" s="22">
        <v>276405</v>
      </c>
      <c r="AD79" s="22">
        <v>273929</v>
      </c>
      <c r="AE79" s="22">
        <v>289831</v>
      </c>
      <c r="AF79" s="22">
        <v>287228</v>
      </c>
      <c r="AG79" s="22">
        <v>303175</v>
      </c>
      <c r="AH79" s="22">
        <v>277203</v>
      </c>
      <c r="AI79" s="22">
        <v>283552</v>
      </c>
      <c r="AJ79" s="22">
        <v>303764</v>
      </c>
      <c r="AK79" s="22">
        <v>285824</v>
      </c>
      <c r="AL79" s="22">
        <v>302878</v>
      </c>
      <c r="AM79" s="22">
        <v>318618</v>
      </c>
      <c r="AN79" s="22">
        <v>301095</v>
      </c>
      <c r="AO79" s="22">
        <v>287046</v>
      </c>
      <c r="AP79" s="22">
        <v>328603</v>
      </c>
      <c r="AQ79" s="22">
        <v>305994</v>
      </c>
      <c r="AR79" s="22">
        <v>298684</v>
      </c>
      <c r="AS79" s="22">
        <v>315650</v>
      </c>
      <c r="AT79" s="22">
        <v>302893</v>
      </c>
      <c r="AU79" s="22">
        <v>302084</v>
      </c>
      <c r="AV79" s="22"/>
      <c r="AW79" s="22"/>
      <c r="AX79" s="22"/>
    </row>
    <row r="80" spans="1:50" x14ac:dyDescent="0.25">
      <c r="A80" s="15" t="s">
        <v>108</v>
      </c>
      <c r="B80" s="16" t="s">
        <v>86</v>
      </c>
      <c r="C80" s="22">
        <v>919073</v>
      </c>
      <c r="D80" s="22">
        <v>827456</v>
      </c>
      <c r="E80" s="22">
        <v>857839</v>
      </c>
      <c r="F80" s="22">
        <v>829705</v>
      </c>
      <c r="G80" s="22">
        <v>892452</v>
      </c>
      <c r="H80" s="22">
        <v>876874</v>
      </c>
      <c r="I80" s="22">
        <v>946478</v>
      </c>
      <c r="J80" s="22">
        <v>879257</v>
      </c>
      <c r="K80" s="22">
        <v>865726</v>
      </c>
      <c r="L80" s="22">
        <v>936019</v>
      </c>
      <c r="M80" s="22">
        <v>896150</v>
      </c>
      <c r="N80" s="22">
        <v>909839</v>
      </c>
      <c r="O80" s="22">
        <v>995611</v>
      </c>
      <c r="P80" s="22">
        <v>925011</v>
      </c>
      <c r="Q80" s="22">
        <v>934056</v>
      </c>
      <c r="R80" s="22">
        <v>955090</v>
      </c>
      <c r="S80" s="22">
        <v>987751</v>
      </c>
      <c r="T80" s="22">
        <v>980574</v>
      </c>
      <c r="U80" s="22">
        <v>1063557</v>
      </c>
      <c r="V80" s="22">
        <v>949125</v>
      </c>
      <c r="W80" s="22">
        <v>977323</v>
      </c>
      <c r="X80" s="22">
        <v>1024669</v>
      </c>
      <c r="Y80" s="22">
        <v>1000168</v>
      </c>
      <c r="Z80" s="22">
        <v>1039799</v>
      </c>
      <c r="AA80" s="22">
        <v>1121657</v>
      </c>
      <c r="AB80" s="22">
        <v>1011230</v>
      </c>
      <c r="AC80" s="22">
        <v>1029455</v>
      </c>
      <c r="AD80" s="22">
        <v>1024126</v>
      </c>
      <c r="AE80" s="22">
        <v>1066630</v>
      </c>
      <c r="AF80" s="22">
        <v>1064481</v>
      </c>
      <c r="AG80" s="22">
        <v>1129673</v>
      </c>
      <c r="AH80" s="22">
        <v>1077090</v>
      </c>
      <c r="AI80" s="22">
        <v>1063699</v>
      </c>
      <c r="AJ80" s="22">
        <v>1128043</v>
      </c>
      <c r="AK80" s="22">
        <v>1091240</v>
      </c>
      <c r="AL80" s="22">
        <v>1103754</v>
      </c>
      <c r="AM80" s="22">
        <v>1157825</v>
      </c>
      <c r="AN80" s="22">
        <v>1088247</v>
      </c>
      <c r="AO80" s="22">
        <v>1096276</v>
      </c>
      <c r="AP80" s="22">
        <v>1090928</v>
      </c>
      <c r="AQ80" s="22">
        <v>1158934</v>
      </c>
      <c r="AR80" s="22">
        <v>1152320</v>
      </c>
      <c r="AS80" s="22">
        <v>1221491</v>
      </c>
      <c r="AT80" s="22">
        <v>1174152</v>
      </c>
      <c r="AU80" s="22">
        <v>1151897</v>
      </c>
      <c r="AV80" s="22"/>
      <c r="AW80" s="22"/>
      <c r="AX80" s="22"/>
    </row>
    <row r="81" spans="1:50" x14ac:dyDescent="0.25">
      <c r="A81" s="15" t="s">
        <v>108</v>
      </c>
      <c r="B81" s="16" t="s">
        <v>87</v>
      </c>
      <c r="C81" s="22">
        <v>908876</v>
      </c>
      <c r="D81" s="22">
        <v>785839</v>
      </c>
      <c r="E81" s="22">
        <v>790852</v>
      </c>
      <c r="F81" s="22">
        <v>774232</v>
      </c>
      <c r="G81" s="22">
        <v>836955</v>
      </c>
      <c r="H81" s="22">
        <v>806848</v>
      </c>
      <c r="I81" s="22">
        <v>885590</v>
      </c>
      <c r="J81" s="22">
        <v>811306</v>
      </c>
      <c r="K81" s="22">
        <v>819116</v>
      </c>
      <c r="L81" s="22">
        <v>893340</v>
      </c>
      <c r="M81" s="22">
        <v>858461</v>
      </c>
      <c r="N81" s="22">
        <v>850033</v>
      </c>
      <c r="O81" s="22">
        <v>945223</v>
      </c>
      <c r="P81" s="22">
        <v>902801</v>
      </c>
      <c r="Q81" s="22">
        <v>881336</v>
      </c>
      <c r="R81" s="22">
        <v>895888</v>
      </c>
      <c r="S81" s="22">
        <v>936219</v>
      </c>
      <c r="T81" s="22">
        <v>908527</v>
      </c>
      <c r="U81" s="22">
        <v>993399</v>
      </c>
      <c r="V81" s="22">
        <v>908735</v>
      </c>
      <c r="W81" s="22">
        <v>927320</v>
      </c>
      <c r="X81" s="22">
        <v>970104</v>
      </c>
      <c r="Y81" s="22">
        <v>954148</v>
      </c>
      <c r="Z81" s="22">
        <v>973568</v>
      </c>
      <c r="AA81" s="22">
        <v>1070512</v>
      </c>
      <c r="AB81" s="22">
        <v>957982</v>
      </c>
      <c r="AC81" s="22">
        <v>964596</v>
      </c>
      <c r="AD81" s="22">
        <v>943957</v>
      </c>
      <c r="AE81" s="22">
        <v>1008186</v>
      </c>
      <c r="AF81" s="22">
        <v>991065</v>
      </c>
      <c r="AG81" s="22">
        <v>1055808</v>
      </c>
      <c r="AH81" s="22">
        <v>1004102</v>
      </c>
      <c r="AI81" s="22">
        <v>1014696</v>
      </c>
      <c r="AJ81" s="22">
        <v>1045466</v>
      </c>
      <c r="AK81" s="22">
        <v>1012311</v>
      </c>
      <c r="AL81" s="22">
        <v>1040827</v>
      </c>
      <c r="AM81" s="22">
        <v>1091696</v>
      </c>
      <c r="AN81" s="22">
        <v>1008464</v>
      </c>
      <c r="AO81" s="22">
        <v>1033641</v>
      </c>
      <c r="AP81" s="22">
        <v>1014343</v>
      </c>
      <c r="AQ81" s="22">
        <v>1079258</v>
      </c>
      <c r="AR81" s="22">
        <v>1067897</v>
      </c>
      <c r="AS81" s="22">
        <v>1141819</v>
      </c>
      <c r="AT81" s="22">
        <v>1078565</v>
      </c>
      <c r="AU81" s="22">
        <v>1081769</v>
      </c>
      <c r="AV81" s="22"/>
      <c r="AW81" s="22"/>
      <c r="AX81" s="22"/>
    </row>
    <row r="82" spans="1:50" x14ac:dyDescent="0.25">
      <c r="A82" s="19"/>
      <c r="B82" s="20" t="s">
        <v>89</v>
      </c>
      <c r="P82" s="22"/>
      <c r="Z82" s="22"/>
      <c r="AA82" s="22"/>
      <c r="AC82" s="22"/>
      <c r="AD82" s="22"/>
      <c r="AE82" s="22"/>
      <c r="AG82" s="22"/>
      <c r="AH82" s="22"/>
      <c r="AI82" s="22"/>
      <c r="AJ82" s="22"/>
      <c r="AK82" s="22"/>
      <c r="AL82" s="22"/>
      <c r="AO82" s="22"/>
      <c r="AQ82" s="22"/>
      <c r="AU82" s="22"/>
    </row>
    <row r="83" spans="1:50" x14ac:dyDescent="0.25">
      <c r="B83" s="21" t="s">
        <v>3</v>
      </c>
      <c r="C83" s="22">
        <f t="shared" ref="C83:AL83" si="0">SUM(C4:C82)</f>
        <v>144687558</v>
      </c>
      <c r="D83" s="22">
        <f t="shared" si="0"/>
        <v>130013920</v>
      </c>
      <c r="E83" s="22">
        <f t="shared" si="0"/>
        <v>136304671</v>
      </c>
      <c r="F83" s="22">
        <f t="shared" si="0"/>
        <v>135414819</v>
      </c>
      <c r="G83" s="22">
        <f t="shared" si="0"/>
        <v>144670399</v>
      </c>
      <c r="H83" s="22">
        <f t="shared" si="0"/>
        <v>137646812</v>
      </c>
      <c r="I83" s="22">
        <f t="shared" si="0"/>
        <v>145844163</v>
      </c>
      <c r="J83" s="22">
        <f t="shared" si="0"/>
        <v>140672849</v>
      </c>
      <c r="K83" s="22">
        <f t="shared" si="0"/>
        <v>138201482</v>
      </c>
      <c r="L83" s="22">
        <f t="shared" si="0"/>
        <v>153447891</v>
      </c>
      <c r="M83" s="22">
        <f t="shared" si="0"/>
        <v>139718306</v>
      </c>
      <c r="N83" s="22">
        <f t="shared" si="0"/>
        <v>141898055</v>
      </c>
      <c r="O83" s="22">
        <f t="shared" si="0"/>
        <v>155612760</v>
      </c>
      <c r="P83" s="22">
        <f t="shared" si="0"/>
        <v>147009069</v>
      </c>
      <c r="Q83" s="22">
        <f t="shared" si="0"/>
        <v>149529751</v>
      </c>
      <c r="R83" s="22">
        <f t="shared" si="0"/>
        <v>153033956</v>
      </c>
      <c r="S83" s="22">
        <f t="shared" si="0"/>
        <v>158598178</v>
      </c>
      <c r="T83" s="22">
        <f t="shared" si="0"/>
        <v>152070645</v>
      </c>
      <c r="U83" s="22">
        <f t="shared" si="0"/>
        <v>161212337</v>
      </c>
      <c r="V83" s="22">
        <f t="shared" si="0"/>
        <v>155546786</v>
      </c>
      <c r="W83" s="22">
        <f t="shared" si="0"/>
        <v>153703697</v>
      </c>
      <c r="X83" s="22">
        <f t="shared" si="0"/>
        <v>169362885</v>
      </c>
      <c r="Y83" s="22">
        <f t="shared" si="0"/>
        <v>154955932</v>
      </c>
      <c r="Z83" s="22">
        <f t="shared" si="0"/>
        <v>157726952</v>
      </c>
      <c r="AA83" s="22">
        <f t="shared" si="0"/>
        <v>175126880</v>
      </c>
      <c r="AB83" s="22">
        <f t="shared" si="0"/>
        <v>152894840</v>
      </c>
      <c r="AC83" s="22">
        <f t="shared" si="0"/>
        <v>158283047</v>
      </c>
      <c r="AD83" s="22">
        <f t="shared" si="0"/>
        <v>161749693</v>
      </c>
      <c r="AE83" s="22">
        <f t="shared" si="0"/>
        <v>167952774</v>
      </c>
      <c r="AF83" s="22">
        <f t="shared" si="0"/>
        <v>162181496</v>
      </c>
      <c r="AG83" s="22">
        <f t="shared" si="0"/>
        <v>168057465</v>
      </c>
      <c r="AH83" s="22">
        <f t="shared" si="0"/>
        <v>163916487</v>
      </c>
      <c r="AI83" s="22">
        <f t="shared" si="0"/>
        <v>161614753</v>
      </c>
      <c r="AJ83" s="22">
        <f t="shared" si="0"/>
        <v>181441123</v>
      </c>
      <c r="AK83" s="22">
        <f t="shared" si="0"/>
        <v>163510392</v>
      </c>
      <c r="AL83" s="22">
        <f t="shared" si="0"/>
        <v>165162806</v>
      </c>
      <c r="AM83" s="22">
        <f t="shared" ref="AM83:AX83" si="1">SUM(AM4:AM82)</f>
        <v>176258978</v>
      </c>
      <c r="AN83" s="22">
        <f t="shared" si="1"/>
        <v>163484420</v>
      </c>
      <c r="AO83" s="22">
        <f t="shared" si="1"/>
        <v>166065014</v>
      </c>
      <c r="AP83" s="22">
        <f t="shared" si="1"/>
        <v>168713819</v>
      </c>
      <c r="AQ83" s="22">
        <f t="shared" si="1"/>
        <v>175869670</v>
      </c>
      <c r="AR83" s="22">
        <f t="shared" si="1"/>
        <v>169292506</v>
      </c>
      <c r="AS83" s="22">
        <f t="shared" si="1"/>
        <v>177049896</v>
      </c>
      <c r="AT83" s="22">
        <f t="shared" si="1"/>
        <v>173486848</v>
      </c>
      <c r="AU83" s="22">
        <f t="shared" si="1"/>
        <v>170984197</v>
      </c>
      <c r="AV83" s="22">
        <f t="shared" si="1"/>
        <v>0</v>
      </c>
      <c r="AW83" s="22">
        <f t="shared" si="1"/>
        <v>0</v>
      </c>
      <c r="AX83" s="22">
        <f t="shared" si="1"/>
        <v>0</v>
      </c>
    </row>
    <row r="85" spans="1:50" x14ac:dyDescent="0.25">
      <c r="B85" s="13">
        <v>1</v>
      </c>
      <c r="C85" s="13">
        <v>2</v>
      </c>
      <c r="D85" s="13">
        <v>3</v>
      </c>
      <c r="E85" s="13">
        <v>4</v>
      </c>
      <c r="F85" s="13">
        <v>5</v>
      </c>
      <c r="G85" s="13">
        <v>6</v>
      </c>
      <c r="H85" s="13">
        <v>7</v>
      </c>
      <c r="I85" s="13">
        <v>8</v>
      </c>
      <c r="J85" s="13">
        <v>9</v>
      </c>
      <c r="K85" s="13">
        <v>10</v>
      </c>
      <c r="L85" s="13">
        <v>11</v>
      </c>
      <c r="M85" s="13">
        <v>12</v>
      </c>
      <c r="N85" s="13">
        <v>13</v>
      </c>
      <c r="O85" s="13">
        <v>14</v>
      </c>
      <c r="P85" s="13">
        <v>15</v>
      </c>
      <c r="Q85" s="13">
        <v>16</v>
      </c>
      <c r="R85" s="13">
        <v>17</v>
      </c>
      <c r="S85" s="13">
        <v>18</v>
      </c>
      <c r="T85" s="13">
        <v>19</v>
      </c>
      <c r="U85" s="13">
        <v>20</v>
      </c>
      <c r="V85" s="13">
        <v>21</v>
      </c>
      <c r="W85" s="13">
        <v>22</v>
      </c>
      <c r="X85" s="13">
        <v>23</v>
      </c>
      <c r="Y85" s="13">
        <v>24</v>
      </c>
      <c r="Z85" s="13">
        <v>25</v>
      </c>
      <c r="AA85" s="13">
        <v>26</v>
      </c>
      <c r="AB85" s="13">
        <v>27</v>
      </c>
      <c r="AC85" s="13">
        <v>28</v>
      </c>
      <c r="AD85" s="13">
        <v>29</v>
      </c>
      <c r="AE85" s="13">
        <v>30</v>
      </c>
      <c r="AF85" s="13">
        <v>31</v>
      </c>
      <c r="AG85" s="13">
        <v>32</v>
      </c>
      <c r="AH85" s="13">
        <v>33</v>
      </c>
      <c r="AI85" s="13">
        <v>34</v>
      </c>
      <c r="AJ85" s="13">
        <v>35</v>
      </c>
      <c r="AK85" s="13">
        <v>36</v>
      </c>
      <c r="AL85" s="13">
        <v>37</v>
      </c>
      <c r="AM85" s="13">
        <v>38</v>
      </c>
      <c r="AN85" s="13">
        <v>39</v>
      </c>
      <c r="AO85" s="13">
        <v>40</v>
      </c>
      <c r="AP85" s="13">
        <v>41</v>
      </c>
      <c r="AQ85" s="13">
        <v>42</v>
      </c>
      <c r="AR85" s="13">
        <v>43</v>
      </c>
      <c r="AS85" s="13">
        <v>44</v>
      </c>
      <c r="AT85" s="13">
        <v>45</v>
      </c>
      <c r="AU85" s="13">
        <v>46</v>
      </c>
      <c r="AV85" s="13">
        <v>47</v>
      </c>
      <c r="AW85" s="13">
        <v>48</v>
      </c>
      <c r="AX85" s="13">
        <v>49</v>
      </c>
    </row>
    <row r="87" spans="1:50" x14ac:dyDescent="0.25">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row>
  </sheetData>
  <sortState xmlns:xlrd2="http://schemas.microsoft.com/office/spreadsheetml/2017/richdata2" ref="A4:AM81">
    <sortCondition ref="A4:A81"/>
    <sortCondition ref="B4:B81"/>
  </sortState>
  <mergeCells count="6">
    <mergeCell ref="AM1:AX2"/>
    <mergeCell ref="A1:A3"/>
    <mergeCell ref="B1:B3"/>
    <mergeCell ref="C1:N2"/>
    <mergeCell ref="O1:Z2"/>
    <mergeCell ref="AA1:AL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5BD7-53B5-410A-8955-9A5F4248FB03}">
  <dimension ref="A1:AN88"/>
  <sheetViews>
    <sheetView workbookViewId="0">
      <pane xSplit="1" ySplit="5" topLeftCell="B63" activePane="bottomRight" state="frozen"/>
      <selection activeCell="AW5" sqref="AW5"/>
      <selection pane="topRight" activeCell="AW5" sqref="AW5"/>
      <selection pane="bottomLeft" activeCell="AW5" sqref="AW5"/>
      <selection pane="bottomRight" activeCell="AW5" sqref="AW5"/>
    </sheetView>
  </sheetViews>
  <sheetFormatPr defaultRowHeight="14.5" x14ac:dyDescent="0.35"/>
  <cols>
    <col min="1" max="1" width="18.453125" bestFit="1" customWidth="1"/>
    <col min="2" max="9" width="10.81640625" bestFit="1" customWidth="1"/>
    <col min="10" max="13" width="10.81640625" customWidth="1"/>
    <col min="14" max="17" width="7.453125" bestFit="1" customWidth="1"/>
    <col min="18" max="18" width="7.81640625" customWidth="1"/>
    <col min="19" max="21" width="7.453125" bestFit="1" customWidth="1"/>
    <col min="22" max="25" width="7.453125" customWidth="1"/>
    <col min="26" max="34" width="4" bestFit="1" customWidth="1"/>
    <col min="35" max="37" width="4" customWidth="1"/>
    <col min="39" max="39" width="17" customWidth="1"/>
    <col min="40" max="40" width="15.08984375" customWidth="1"/>
  </cols>
  <sheetData>
    <row r="1" spans="1:40" x14ac:dyDescent="0.3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c r="AL1">
        <v>38</v>
      </c>
      <c r="AM1">
        <v>39</v>
      </c>
      <c r="AN1">
        <v>40</v>
      </c>
    </row>
    <row r="4" spans="1:40" x14ac:dyDescent="0.35">
      <c r="B4" s="62" t="s">
        <v>135</v>
      </c>
      <c r="C4" s="62"/>
      <c r="D4" s="62"/>
      <c r="E4" s="62"/>
      <c r="F4" s="62"/>
      <c r="G4" s="62"/>
      <c r="H4" s="76"/>
      <c r="I4" s="63"/>
      <c r="J4" s="63"/>
      <c r="K4" s="63"/>
      <c r="L4" s="63"/>
      <c r="M4" s="63"/>
      <c r="N4" s="62" t="s">
        <v>136</v>
      </c>
      <c r="O4" s="62"/>
      <c r="P4" s="62"/>
      <c r="Q4" s="62"/>
      <c r="R4" s="62"/>
      <c r="S4" s="62"/>
      <c r="T4" s="76"/>
      <c r="U4" s="63"/>
      <c r="V4" s="63"/>
      <c r="W4" s="63"/>
      <c r="X4" s="63"/>
      <c r="Y4" s="63"/>
      <c r="Z4" s="62" t="s">
        <v>137</v>
      </c>
      <c r="AA4" s="62"/>
      <c r="AB4" s="62"/>
      <c r="AC4" s="62"/>
      <c r="AD4" s="62"/>
      <c r="AE4" s="62"/>
      <c r="AF4" s="76"/>
      <c r="AG4" s="63"/>
      <c r="AH4" s="63"/>
      <c r="AI4" s="63"/>
      <c r="AJ4" s="63"/>
      <c r="AK4" s="63"/>
    </row>
    <row r="5" spans="1:40" x14ac:dyDescent="0.35">
      <c r="A5" s="1" t="s">
        <v>12</v>
      </c>
      <c r="B5" s="2">
        <v>1</v>
      </c>
      <c r="C5" s="2">
        <v>2</v>
      </c>
      <c r="D5" s="2">
        <v>3</v>
      </c>
      <c r="E5" s="2">
        <v>4</v>
      </c>
      <c r="F5" s="2">
        <v>5</v>
      </c>
      <c r="G5" s="2">
        <v>6</v>
      </c>
      <c r="H5" s="2">
        <v>7</v>
      </c>
      <c r="I5" s="2">
        <v>8</v>
      </c>
      <c r="J5" s="2">
        <v>9</v>
      </c>
      <c r="K5" s="2">
        <v>10</v>
      </c>
      <c r="L5" s="2">
        <v>11</v>
      </c>
      <c r="M5" s="2">
        <v>12</v>
      </c>
      <c r="N5" s="2">
        <v>1</v>
      </c>
      <c r="O5" s="2">
        <v>2</v>
      </c>
      <c r="P5" s="2">
        <v>3</v>
      </c>
      <c r="Q5" s="2">
        <v>4</v>
      </c>
      <c r="R5" s="2">
        <v>5</v>
      </c>
      <c r="S5" s="2">
        <v>6</v>
      </c>
      <c r="T5" s="2">
        <v>7</v>
      </c>
      <c r="U5" s="2">
        <v>8</v>
      </c>
      <c r="V5" s="2">
        <v>9</v>
      </c>
      <c r="W5" s="2">
        <v>10</v>
      </c>
      <c r="X5" s="2">
        <v>11</v>
      </c>
      <c r="Y5" s="2">
        <v>12</v>
      </c>
      <c r="Z5" s="2">
        <v>1</v>
      </c>
      <c r="AA5" s="2">
        <v>2</v>
      </c>
      <c r="AB5" s="2">
        <v>3</v>
      </c>
      <c r="AC5" s="2">
        <v>4</v>
      </c>
      <c r="AD5" s="2">
        <v>5</v>
      </c>
      <c r="AE5" s="2">
        <v>6</v>
      </c>
      <c r="AF5" s="2">
        <v>7</v>
      </c>
      <c r="AG5" s="2">
        <v>8</v>
      </c>
      <c r="AH5" s="2">
        <v>9</v>
      </c>
      <c r="AI5" s="2">
        <v>10</v>
      </c>
      <c r="AJ5" s="2">
        <v>11</v>
      </c>
      <c r="AK5" s="2">
        <v>12</v>
      </c>
      <c r="AM5" s="40" t="s">
        <v>138</v>
      </c>
      <c r="AN5" t="s">
        <v>170</v>
      </c>
    </row>
    <row r="6" spans="1:40" x14ac:dyDescent="0.35">
      <c r="A6" t="s">
        <v>13</v>
      </c>
      <c r="B6" s="4">
        <v>1072545.98</v>
      </c>
      <c r="C6" s="4">
        <v>1072753.58</v>
      </c>
      <c r="D6" s="4">
        <v>1078027.96</v>
      </c>
      <c r="E6" s="4">
        <v>1139886.77</v>
      </c>
      <c r="F6" s="4">
        <v>1142780.07</v>
      </c>
      <c r="G6" s="4">
        <v>1147981.29</v>
      </c>
      <c r="H6" s="4">
        <v>1146794.94</v>
      </c>
      <c r="I6" s="4">
        <v>1146620.32</v>
      </c>
      <c r="J6" s="4">
        <v>1150271.8700000001</v>
      </c>
      <c r="K6" s="4">
        <v>1150204.8799999999</v>
      </c>
      <c r="L6" s="4">
        <v>1150624.92</v>
      </c>
      <c r="M6" s="4">
        <v>1150210.98</v>
      </c>
      <c r="N6" s="4">
        <v>1389</v>
      </c>
      <c r="O6" s="4">
        <v>1392</v>
      </c>
      <c r="P6" s="4">
        <v>1395</v>
      </c>
      <c r="Q6" s="4">
        <v>1396</v>
      </c>
      <c r="R6" s="4">
        <v>1399</v>
      </c>
      <c r="S6" s="4">
        <v>1404</v>
      </c>
      <c r="T6" s="4">
        <v>1403</v>
      </c>
      <c r="U6" s="4">
        <v>1401</v>
      </c>
      <c r="V6" s="4">
        <v>1404</v>
      </c>
      <c r="W6" s="4">
        <v>1411</v>
      </c>
      <c r="X6" s="4">
        <v>1410</v>
      </c>
      <c r="Y6" s="4">
        <v>1409</v>
      </c>
      <c r="Z6" s="9">
        <f t="shared" ref="Z6:Z69" si="0">ROUND(B6/N6,2)</f>
        <v>772.17</v>
      </c>
      <c r="AA6" s="9">
        <f t="shared" ref="AA6" si="1">ROUND(C6/O6,2)</f>
        <v>770.66</v>
      </c>
      <c r="AB6" s="9">
        <f t="shared" ref="AB6:AK21" si="2">ROUND(D6/P6,2)</f>
        <v>772.78</v>
      </c>
      <c r="AC6" s="9">
        <f t="shared" si="2"/>
        <v>816.54</v>
      </c>
      <c r="AD6" s="9">
        <f t="shared" si="2"/>
        <v>816.85</v>
      </c>
      <c r="AE6" s="9">
        <f t="shared" si="2"/>
        <v>817.65</v>
      </c>
      <c r="AF6" s="9">
        <f t="shared" si="2"/>
        <v>817.39</v>
      </c>
      <c r="AG6" s="9">
        <f t="shared" si="2"/>
        <v>818.43</v>
      </c>
      <c r="AH6" s="9">
        <f t="shared" si="2"/>
        <v>819.28</v>
      </c>
      <c r="AI6" s="9">
        <f t="shared" si="2"/>
        <v>815.17</v>
      </c>
      <c r="AJ6" s="9">
        <f t="shared" si="2"/>
        <v>816.05</v>
      </c>
      <c r="AK6" s="9">
        <f t="shared" si="2"/>
        <v>816.33</v>
      </c>
      <c r="AM6" s="4">
        <f>SUM(B6:M6)</f>
        <v>13548703.560000001</v>
      </c>
      <c r="AN6" s="4">
        <f>Pension2024!M6+SUM(B6:K6)+K6</f>
        <v>13458319.93</v>
      </c>
    </row>
    <row r="7" spans="1:40" x14ac:dyDescent="0.35">
      <c r="A7" t="s">
        <v>14</v>
      </c>
      <c r="B7" s="4">
        <v>1231878.76</v>
      </c>
      <c r="C7" s="4">
        <v>1230261.76</v>
      </c>
      <c r="D7" s="4">
        <v>1233218.72</v>
      </c>
      <c r="E7" s="4">
        <v>1311364.2</v>
      </c>
      <c r="F7" s="4">
        <v>1310202.06</v>
      </c>
      <c r="G7" s="4">
        <v>1314045.8899999999</v>
      </c>
      <c r="H7" s="4">
        <v>1313061.6499999999</v>
      </c>
      <c r="I7" s="4">
        <v>1317380.28</v>
      </c>
      <c r="J7" s="4">
        <v>1323737.5900000001</v>
      </c>
      <c r="K7" s="4">
        <v>1319154.3999999999</v>
      </c>
      <c r="L7" s="4">
        <v>1314331.94</v>
      </c>
      <c r="M7" s="4">
        <v>1319674.0900000001</v>
      </c>
      <c r="N7" s="4">
        <v>1564</v>
      </c>
      <c r="O7" s="4">
        <v>1563</v>
      </c>
      <c r="P7" s="4">
        <v>1567</v>
      </c>
      <c r="Q7" s="4">
        <v>1577</v>
      </c>
      <c r="R7" s="4">
        <v>1573</v>
      </c>
      <c r="S7" s="4">
        <v>1578</v>
      </c>
      <c r="T7" s="4">
        <v>1576</v>
      </c>
      <c r="U7" s="4">
        <v>1575</v>
      </c>
      <c r="V7" s="4">
        <v>1583</v>
      </c>
      <c r="W7" s="4">
        <v>1581</v>
      </c>
      <c r="X7" s="4">
        <v>1576</v>
      </c>
      <c r="Y7" s="4">
        <v>1585</v>
      </c>
      <c r="Z7" s="9">
        <f t="shared" si="0"/>
        <v>787.65</v>
      </c>
      <c r="AA7" s="9">
        <f t="shared" ref="AA7:AA70" si="3">ROUND(C7/O7,2)</f>
        <v>787.12</v>
      </c>
      <c r="AB7" s="9">
        <f t="shared" ref="AB7:AF70" si="4">ROUND(D7/P7,2)</f>
        <v>786.99</v>
      </c>
      <c r="AC7" s="9">
        <f t="shared" si="2"/>
        <v>831.56</v>
      </c>
      <c r="AD7" s="9">
        <f t="shared" si="2"/>
        <v>832.93</v>
      </c>
      <c r="AE7" s="9">
        <f t="shared" si="2"/>
        <v>832.73</v>
      </c>
      <c r="AF7" s="9">
        <f t="shared" si="2"/>
        <v>833.16</v>
      </c>
      <c r="AG7" s="9">
        <f t="shared" si="2"/>
        <v>836.43</v>
      </c>
      <c r="AH7" s="9">
        <f t="shared" si="2"/>
        <v>836.22</v>
      </c>
      <c r="AI7" s="9">
        <f t="shared" si="2"/>
        <v>834.38</v>
      </c>
      <c r="AJ7" s="9">
        <f t="shared" si="2"/>
        <v>833.97</v>
      </c>
      <c r="AK7" s="9">
        <f t="shared" si="2"/>
        <v>832.6</v>
      </c>
      <c r="AM7" s="4">
        <f t="shared" ref="AM7:AM70" si="5">SUM(B7:M7)</f>
        <v>15538311.339999998</v>
      </c>
      <c r="AN7" s="4">
        <f>Pension2024!M7+SUM(B7:K7)+K7</f>
        <v>15452523.459999999</v>
      </c>
    </row>
    <row r="8" spans="1:40" x14ac:dyDescent="0.35">
      <c r="A8" t="s">
        <v>15</v>
      </c>
      <c r="B8" s="4">
        <v>880953.25</v>
      </c>
      <c r="C8" s="4">
        <v>876812.88</v>
      </c>
      <c r="D8" s="4">
        <v>879552.02</v>
      </c>
      <c r="E8" s="4">
        <v>927476.5</v>
      </c>
      <c r="F8" s="4">
        <v>925673.72</v>
      </c>
      <c r="G8" s="4">
        <v>925616.97</v>
      </c>
      <c r="H8" s="4">
        <v>924467.07</v>
      </c>
      <c r="I8" s="4">
        <v>921767.17</v>
      </c>
      <c r="J8" s="4">
        <v>923582.53</v>
      </c>
      <c r="K8" s="4">
        <v>922021.62</v>
      </c>
      <c r="L8" s="4">
        <v>913914.84</v>
      </c>
      <c r="M8" s="4">
        <v>915492.57</v>
      </c>
      <c r="N8" s="4">
        <v>1155</v>
      </c>
      <c r="O8" s="4">
        <v>1152</v>
      </c>
      <c r="P8" s="4">
        <v>1155</v>
      </c>
      <c r="Q8" s="4">
        <v>1153</v>
      </c>
      <c r="R8" s="4">
        <v>1150</v>
      </c>
      <c r="S8" s="4">
        <v>1150</v>
      </c>
      <c r="T8" s="4">
        <v>1148</v>
      </c>
      <c r="U8" s="4">
        <v>1144</v>
      </c>
      <c r="V8" s="4">
        <v>1147</v>
      </c>
      <c r="W8" s="4">
        <v>1147</v>
      </c>
      <c r="X8" s="4">
        <v>1136</v>
      </c>
      <c r="Y8" s="4">
        <v>1140</v>
      </c>
      <c r="Z8" s="9">
        <f t="shared" si="0"/>
        <v>762.73</v>
      </c>
      <c r="AA8" s="9">
        <f t="shared" si="3"/>
        <v>761.12</v>
      </c>
      <c r="AB8" s="9">
        <f t="shared" si="4"/>
        <v>761.52</v>
      </c>
      <c r="AC8" s="9">
        <f t="shared" si="2"/>
        <v>804.4</v>
      </c>
      <c r="AD8" s="9">
        <f t="shared" si="2"/>
        <v>804.93</v>
      </c>
      <c r="AE8" s="9">
        <f t="shared" si="2"/>
        <v>804.88</v>
      </c>
      <c r="AF8" s="9">
        <f t="shared" si="2"/>
        <v>805.28</v>
      </c>
      <c r="AG8" s="9">
        <f t="shared" si="2"/>
        <v>805.74</v>
      </c>
      <c r="AH8" s="9">
        <f t="shared" si="2"/>
        <v>805.22</v>
      </c>
      <c r="AI8" s="9">
        <f t="shared" si="2"/>
        <v>803.85</v>
      </c>
      <c r="AJ8" s="9">
        <f t="shared" si="2"/>
        <v>804.5</v>
      </c>
      <c r="AK8" s="9">
        <f t="shared" si="2"/>
        <v>803.06</v>
      </c>
      <c r="AM8" s="4">
        <f t="shared" si="5"/>
        <v>10937331.140000001</v>
      </c>
      <c r="AN8" s="4">
        <f>Pension2024!M8+SUM(B8:K8)+K8</f>
        <v>10917169.789999999</v>
      </c>
    </row>
    <row r="9" spans="1:40" x14ac:dyDescent="0.35">
      <c r="A9" t="s">
        <v>16</v>
      </c>
      <c r="B9" s="4">
        <v>2675195.58</v>
      </c>
      <c r="C9" s="4">
        <v>2682353.91</v>
      </c>
      <c r="D9" s="4">
        <v>2681054.13</v>
      </c>
      <c r="E9" s="4">
        <v>2847660.4</v>
      </c>
      <c r="F9" s="4">
        <v>2852811.33</v>
      </c>
      <c r="G9" s="4">
        <v>2854276.01</v>
      </c>
      <c r="H9" s="4">
        <v>2851200.9</v>
      </c>
      <c r="I9" s="4">
        <v>2851402.17</v>
      </c>
      <c r="J9" s="4">
        <v>2857166.92</v>
      </c>
      <c r="K9" s="4">
        <v>2858069.35</v>
      </c>
      <c r="L9" s="4">
        <v>2852359.49</v>
      </c>
      <c r="M9" s="4">
        <v>2842846.49</v>
      </c>
      <c r="N9" s="4">
        <v>3439</v>
      </c>
      <c r="O9" s="4">
        <v>3445</v>
      </c>
      <c r="P9" s="4">
        <v>3446</v>
      </c>
      <c r="Q9" s="4">
        <v>3455</v>
      </c>
      <c r="R9" s="4">
        <v>3468</v>
      </c>
      <c r="S9" s="4">
        <v>3467</v>
      </c>
      <c r="T9" s="4">
        <v>3458</v>
      </c>
      <c r="U9" s="4">
        <v>3463</v>
      </c>
      <c r="V9" s="4">
        <v>3473</v>
      </c>
      <c r="W9" s="4">
        <v>3470</v>
      </c>
      <c r="X9" s="4">
        <v>3470</v>
      </c>
      <c r="Y9" s="4">
        <v>3463</v>
      </c>
      <c r="Z9" s="9">
        <f t="shared" si="0"/>
        <v>777.9</v>
      </c>
      <c r="AA9" s="9">
        <f t="shared" si="3"/>
        <v>778.62</v>
      </c>
      <c r="AB9" s="9">
        <f t="shared" si="4"/>
        <v>778.02</v>
      </c>
      <c r="AC9" s="9">
        <f t="shared" si="2"/>
        <v>824.21</v>
      </c>
      <c r="AD9" s="9">
        <f t="shared" si="2"/>
        <v>822.61</v>
      </c>
      <c r="AE9" s="9">
        <f t="shared" si="2"/>
        <v>823.27</v>
      </c>
      <c r="AF9" s="9">
        <f t="shared" si="2"/>
        <v>824.52</v>
      </c>
      <c r="AG9" s="9">
        <f t="shared" si="2"/>
        <v>823.39</v>
      </c>
      <c r="AH9" s="9">
        <f t="shared" si="2"/>
        <v>822.68</v>
      </c>
      <c r="AI9" s="9">
        <f t="shared" si="2"/>
        <v>823.65</v>
      </c>
      <c r="AJ9" s="9">
        <f t="shared" si="2"/>
        <v>822.01</v>
      </c>
      <c r="AK9" s="9">
        <f t="shared" si="2"/>
        <v>820.92</v>
      </c>
      <c r="AM9" s="4">
        <f t="shared" si="5"/>
        <v>33706396.680000007</v>
      </c>
      <c r="AN9" s="4">
        <f>Pension2024!M9+SUM(B9:K9)+K9</f>
        <v>33552534.530000005</v>
      </c>
    </row>
    <row r="10" spans="1:40" x14ac:dyDescent="0.35">
      <c r="A10" t="s">
        <v>17</v>
      </c>
      <c r="B10" s="4">
        <v>2949743.77</v>
      </c>
      <c r="C10" s="4">
        <v>2950651.17</v>
      </c>
      <c r="D10" s="4">
        <v>2956057.29</v>
      </c>
      <c r="E10" s="4">
        <v>3132617.84</v>
      </c>
      <c r="F10" s="4">
        <v>3134982.93</v>
      </c>
      <c r="G10" s="4">
        <v>3133256.72</v>
      </c>
      <c r="H10" s="4">
        <v>3140202.98</v>
      </c>
      <c r="I10" s="4">
        <v>3139711.93</v>
      </c>
      <c r="J10" s="4">
        <v>3141718.39</v>
      </c>
      <c r="K10" s="4">
        <v>3133036.25</v>
      </c>
      <c r="L10" s="4">
        <v>3127878.21</v>
      </c>
      <c r="M10" s="4">
        <v>3123118.04</v>
      </c>
      <c r="N10" s="4">
        <v>3701</v>
      </c>
      <c r="O10" s="4">
        <v>3704</v>
      </c>
      <c r="P10" s="4">
        <v>3702</v>
      </c>
      <c r="Q10" s="4">
        <v>3713</v>
      </c>
      <c r="R10" s="4">
        <v>3713</v>
      </c>
      <c r="S10" s="4">
        <v>3710</v>
      </c>
      <c r="T10" s="4">
        <v>3711</v>
      </c>
      <c r="U10" s="4">
        <v>3711</v>
      </c>
      <c r="V10" s="4">
        <v>3715</v>
      </c>
      <c r="W10" s="4">
        <v>3706</v>
      </c>
      <c r="X10" s="4">
        <v>3697</v>
      </c>
      <c r="Y10" s="4">
        <v>3696</v>
      </c>
      <c r="Z10" s="9">
        <f t="shared" si="0"/>
        <v>797.01</v>
      </c>
      <c r="AA10" s="9">
        <f t="shared" si="3"/>
        <v>796.61</v>
      </c>
      <c r="AB10" s="9">
        <f t="shared" si="4"/>
        <v>798.5</v>
      </c>
      <c r="AC10" s="9">
        <f t="shared" si="2"/>
        <v>843.69</v>
      </c>
      <c r="AD10" s="9">
        <f t="shared" si="2"/>
        <v>844.33</v>
      </c>
      <c r="AE10" s="9">
        <f t="shared" si="2"/>
        <v>844.54</v>
      </c>
      <c r="AF10" s="9">
        <f t="shared" si="2"/>
        <v>846.19</v>
      </c>
      <c r="AG10" s="9">
        <f t="shared" si="2"/>
        <v>846.06</v>
      </c>
      <c r="AH10" s="9">
        <f t="shared" si="2"/>
        <v>845.68</v>
      </c>
      <c r="AI10" s="9">
        <f t="shared" si="2"/>
        <v>845.4</v>
      </c>
      <c r="AJ10" s="9">
        <f t="shared" si="2"/>
        <v>846.06</v>
      </c>
      <c r="AK10" s="9">
        <f t="shared" si="2"/>
        <v>845</v>
      </c>
      <c r="AM10" s="4">
        <f t="shared" si="5"/>
        <v>37062975.519999996</v>
      </c>
      <c r="AN10" s="4">
        <f>Pension2024!M10+SUM(B10:K10)+K10</f>
        <v>36881041.57</v>
      </c>
    </row>
    <row r="11" spans="1:40" x14ac:dyDescent="0.35">
      <c r="A11" t="s">
        <v>18</v>
      </c>
      <c r="B11" s="4">
        <v>934030.56</v>
      </c>
      <c r="C11" s="4">
        <v>934141.12</v>
      </c>
      <c r="D11" s="4">
        <v>939452.91</v>
      </c>
      <c r="E11" s="4">
        <v>993646.43</v>
      </c>
      <c r="F11" s="4">
        <v>991765.92</v>
      </c>
      <c r="G11" s="4">
        <v>988950.86</v>
      </c>
      <c r="H11" s="4">
        <v>990124.84</v>
      </c>
      <c r="I11" s="4">
        <v>987322.23</v>
      </c>
      <c r="J11" s="4">
        <v>993858.14</v>
      </c>
      <c r="K11" s="4">
        <v>980751.71</v>
      </c>
      <c r="L11" s="4">
        <v>981981.56</v>
      </c>
      <c r="M11" s="4">
        <v>979191.62</v>
      </c>
      <c r="N11" s="4">
        <v>1168</v>
      </c>
      <c r="O11" s="4">
        <v>1169</v>
      </c>
      <c r="P11" s="4">
        <v>1173</v>
      </c>
      <c r="Q11" s="4">
        <v>1177</v>
      </c>
      <c r="R11" s="4">
        <v>1178</v>
      </c>
      <c r="S11" s="4">
        <v>1171</v>
      </c>
      <c r="T11" s="4">
        <v>1171</v>
      </c>
      <c r="U11" s="4">
        <v>1169</v>
      </c>
      <c r="V11" s="4">
        <v>1169</v>
      </c>
      <c r="W11" s="4">
        <v>1162</v>
      </c>
      <c r="X11" s="4">
        <v>1162</v>
      </c>
      <c r="Y11" s="4">
        <v>1162</v>
      </c>
      <c r="Z11" s="9">
        <f t="shared" si="0"/>
        <v>799.68</v>
      </c>
      <c r="AA11" s="9">
        <f t="shared" si="3"/>
        <v>799.09</v>
      </c>
      <c r="AB11" s="9">
        <f t="shared" si="4"/>
        <v>800.9</v>
      </c>
      <c r="AC11" s="9">
        <f t="shared" si="2"/>
        <v>844.22</v>
      </c>
      <c r="AD11" s="9">
        <f t="shared" si="2"/>
        <v>841.91</v>
      </c>
      <c r="AE11" s="9">
        <f t="shared" si="2"/>
        <v>844.54</v>
      </c>
      <c r="AF11" s="9">
        <f t="shared" si="2"/>
        <v>845.54</v>
      </c>
      <c r="AG11" s="9">
        <f t="shared" si="2"/>
        <v>844.59</v>
      </c>
      <c r="AH11" s="9">
        <f t="shared" si="2"/>
        <v>850.18</v>
      </c>
      <c r="AI11" s="9">
        <f t="shared" si="2"/>
        <v>844.02</v>
      </c>
      <c r="AJ11" s="9">
        <f t="shared" si="2"/>
        <v>845.08</v>
      </c>
      <c r="AK11" s="9">
        <f t="shared" si="2"/>
        <v>842.68</v>
      </c>
      <c r="AM11" s="4">
        <f t="shared" si="5"/>
        <v>11695217.900000002</v>
      </c>
      <c r="AN11" s="4">
        <f>Pension2024!M11+SUM(B11:K11)+K11</f>
        <v>11646666.490000002</v>
      </c>
    </row>
    <row r="12" spans="1:40" x14ac:dyDescent="0.35">
      <c r="A12" t="s">
        <v>19</v>
      </c>
      <c r="B12" s="4">
        <v>2197404.14</v>
      </c>
      <c r="C12" s="4">
        <v>2203518.96</v>
      </c>
      <c r="D12" s="4">
        <v>2214025.5699999998</v>
      </c>
      <c r="E12" s="4">
        <v>2349924.8199999998</v>
      </c>
      <c r="F12" s="4">
        <v>2355801.19</v>
      </c>
      <c r="G12" s="4">
        <v>2356725.9500000002</v>
      </c>
      <c r="H12" s="4">
        <v>2363251.9700000002</v>
      </c>
      <c r="I12" s="4">
        <v>2365653.23</v>
      </c>
      <c r="J12" s="4">
        <v>2378000.6</v>
      </c>
      <c r="K12" s="4">
        <v>2384354.9</v>
      </c>
      <c r="L12" s="4">
        <v>2377153.16</v>
      </c>
      <c r="M12" s="4">
        <v>2379841.92</v>
      </c>
      <c r="N12" s="4">
        <v>2518</v>
      </c>
      <c r="O12" s="4">
        <v>2525</v>
      </c>
      <c r="P12" s="4">
        <v>2533</v>
      </c>
      <c r="Q12" s="4">
        <v>2541</v>
      </c>
      <c r="R12" s="4">
        <v>2551</v>
      </c>
      <c r="S12" s="4">
        <v>2553</v>
      </c>
      <c r="T12" s="4">
        <v>2550</v>
      </c>
      <c r="U12" s="4">
        <v>2554</v>
      </c>
      <c r="V12" s="4">
        <v>2564</v>
      </c>
      <c r="W12" s="4">
        <v>2574</v>
      </c>
      <c r="X12" s="4">
        <v>2569</v>
      </c>
      <c r="Y12" s="4">
        <v>2574</v>
      </c>
      <c r="Z12" s="9">
        <f t="shared" si="0"/>
        <v>872.68</v>
      </c>
      <c r="AA12" s="9">
        <f t="shared" si="3"/>
        <v>872.68</v>
      </c>
      <c r="AB12" s="9">
        <f t="shared" si="4"/>
        <v>874.07</v>
      </c>
      <c r="AC12" s="9">
        <f t="shared" si="2"/>
        <v>924.8</v>
      </c>
      <c r="AD12" s="9">
        <f t="shared" si="2"/>
        <v>923.48</v>
      </c>
      <c r="AE12" s="9">
        <f t="shared" si="2"/>
        <v>923.12</v>
      </c>
      <c r="AF12" s="9">
        <f t="shared" si="2"/>
        <v>926.77</v>
      </c>
      <c r="AG12" s="9">
        <f t="shared" si="2"/>
        <v>926.25</v>
      </c>
      <c r="AH12" s="9">
        <f t="shared" si="2"/>
        <v>927.46</v>
      </c>
      <c r="AI12" s="9">
        <f t="shared" si="2"/>
        <v>926.32</v>
      </c>
      <c r="AJ12" s="9">
        <f t="shared" si="2"/>
        <v>925.32</v>
      </c>
      <c r="AK12" s="9">
        <f t="shared" si="2"/>
        <v>924.57</v>
      </c>
      <c r="AM12" s="4">
        <f t="shared" si="5"/>
        <v>27925656.409999996</v>
      </c>
      <c r="AN12" s="4">
        <f>Pension2024!M12+SUM(B12:K12)+K12</f>
        <v>27718669.349999998</v>
      </c>
    </row>
    <row r="13" spans="1:40" x14ac:dyDescent="0.35">
      <c r="A13" t="s">
        <v>20</v>
      </c>
      <c r="B13" s="4">
        <v>2180169.13</v>
      </c>
      <c r="C13" s="4">
        <v>2191304.65</v>
      </c>
      <c r="D13" s="4">
        <v>2191789.85</v>
      </c>
      <c r="E13" s="4">
        <v>2329565.14</v>
      </c>
      <c r="F13" s="4">
        <v>2330585.2799999998</v>
      </c>
      <c r="G13" s="4">
        <v>2327361.7000000002</v>
      </c>
      <c r="H13" s="4">
        <v>2341248.37</v>
      </c>
      <c r="I13" s="4">
        <v>2334355.4900000002</v>
      </c>
      <c r="J13" s="4">
        <v>2339225.66</v>
      </c>
      <c r="K13" s="4">
        <v>2338977.37</v>
      </c>
      <c r="L13" s="4">
        <v>2333838.08</v>
      </c>
      <c r="M13" s="4">
        <v>2332802.5</v>
      </c>
      <c r="N13" s="4">
        <v>2671</v>
      </c>
      <c r="O13" s="4">
        <v>2679</v>
      </c>
      <c r="P13" s="4">
        <v>2682</v>
      </c>
      <c r="Q13" s="4">
        <v>2694</v>
      </c>
      <c r="R13" s="4">
        <v>2695</v>
      </c>
      <c r="S13" s="4">
        <v>2687</v>
      </c>
      <c r="T13" s="4">
        <v>2692</v>
      </c>
      <c r="U13" s="4">
        <v>2696</v>
      </c>
      <c r="V13" s="4">
        <v>2698</v>
      </c>
      <c r="W13" s="4">
        <v>2703</v>
      </c>
      <c r="X13" s="4">
        <v>2700</v>
      </c>
      <c r="Y13" s="4">
        <v>2697</v>
      </c>
      <c r="Z13" s="9">
        <f t="shared" si="0"/>
        <v>816.24</v>
      </c>
      <c r="AA13" s="9">
        <f t="shared" si="3"/>
        <v>817.96</v>
      </c>
      <c r="AB13" s="9">
        <f t="shared" si="4"/>
        <v>817.22</v>
      </c>
      <c r="AC13" s="9">
        <f t="shared" si="2"/>
        <v>864.72</v>
      </c>
      <c r="AD13" s="9">
        <f t="shared" si="2"/>
        <v>864.78</v>
      </c>
      <c r="AE13" s="9">
        <f t="shared" si="2"/>
        <v>866.16</v>
      </c>
      <c r="AF13" s="9">
        <f t="shared" si="2"/>
        <v>869.71</v>
      </c>
      <c r="AG13" s="9">
        <f t="shared" si="2"/>
        <v>865.86</v>
      </c>
      <c r="AH13" s="9">
        <f t="shared" si="2"/>
        <v>867.02</v>
      </c>
      <c r="AI13" s="9">
        <f t="shared" si="2"/>
        <v>865.33</v>
      </c>
      <c r="AJ13" s="9">
        <f t="shared" si="2"/>
        <v>864.38</v>
      </c>
      <c r="AK13" s="9">
        <f t="shared" si="2"/>
        <v>864.96</v>
      </c>
      <c r="AM13" s="4">
        <f t="shared" si="5"/>
        <v>27571223.219999999</v>
      </c>
      <c r="AN13" s="4">
        <f>Pension2024!M13+SUM(B13:K13)+K13</f>
        <v>27408767.030000001</v>
      </c>
    </row>
    <row r="14" spans="1:40" x14ac:dyDescent="0.35">
      <c r="A14" t="s">
        <v>21</v>
      </c>
      <c r="B14" s="4">
        <v>918284.07</v>
      </c>
      <c r="C14" s="4">
        <v>918972.66</v>
      </c>
      <c r="D14" s="4">
        <v>918150.99</v>
      </c>
      <c r="E14" s="4">
        <v>972632</v>
      </c>
      <c r="F14" s="4">
        <v>979532.89</v>
      </c>
      <c r="G14" s="4">
        <v>979944.36</v>
      </c>
      <c r="H14" s="4">
        <v>982629.79</v>
      </c>
      <c r="I14" s="4">
        <v>982993.01</v>
      </c>
      <c r="J14" s="4">
        <v>985988.05</v>
      </c>
      <c r="K14" s="4">
        <v>985642.85</v>
      </c>
      <c r="L14" s="4">
        <v>983065.97</v>
      </c>
      <c r="M14" s="4">
        <v>982847</v>
      </c>
      <c r="N14" s="4">
        <v>1189</v>
      </c>
      <c r="O14" s="4">
        <v>1188</v>
      </c>
      <c r="P14" s="4">
        <v>1188</v>
      </c>
      <c r="Q14" s="4">
        <v>1189</v>
      </c>
      <c r="R14" s="4">
        <v>1195</v>
      </c>
      <c r="S14" s="4">
        <v>1197</v>
      </c>
      <c r="T14" s="4">
        <v>1199</v>
      </c>
      <c r="U14" s="4">
        <v>1202</v>
      </c>
      <c r="V14" s="4">
        <v>1204</v>
      </c>
      <c r="W14" s="4">
        <v>1205</v>
      </c>
      <c r="X14" s="4">
        <v>1201</v>
      </c>
      <c r="Y14" s="4">
        <v>1202</v>
      </c>
      <c r="Z14" s="9">
        <f t="shared" si="0"/>
        <v>772.32</v>
      </c>
      <c r="AA14" s="9">
        <f t="shared" si="3"/>
        <v>773.55</v>
      </c>
      <c r="AB14" s="9">
        <f t="shared" si="4"/>
        <v>772.85</v>
      </c>
      <c r="AC14" s="9">
        <f t="shared" si="2"/>
        <v>818.03</v>
      </c>
      <c r="AD14" s="9">
        <f t="shared" si="2"/>
        <v>819.69</v>
      </c>
      <c r="AE14" s="9">
        <f t="shared" si="2"/>
        <v>818.67</v>
      </c>
      <c r="AF14" s="9">
        <f t="shared" si="2"/>
        <v>819.54</v>
      </c>
      <c r="AG14" s="9">
        <f t="shared" si="2"/>
        <v>817.8</v>
      </c>
      <c r="AH14" s="9">
        <f t="shared" si="2"/>
        <v>818.93</v>
      </c>
      <c r="AI14" s="9">
        <f t="shared" si="2"/>
        <v>817.96</v>
      </c>
      <c r="AJ14" s="9">
        <f t="shared" si="2"/>
        <v>818.54</v>
      </c>
      <c r="AK14" s="9">
        <f t="shared" si="2"/>
        <v>817.68</v>
      </c>
      <c r="AM14" s="4">
        <f t="shared" si="5"/>
        <v>11590683.640000001</v>
      </c>
      <c r="AN14" s="4">
        <f>Pension2024!M14+SUM(B14:K14)+K14</f>
        <v>11523600.68</v>
      </c>
    </row>
    <row r="15" spans="1:40" x14ac:dyDescent="0.35">
      <c r="A15" t="s">
        <v>22</v>
      </c>
      <c r="B15" s="4">
        <v>1131551.42</v>
      </c>
      <c r="C15" s="4">
        <v>1132795</v>
      </c>
      <c r="D15" s="4">
        <v>1140952.78</v>
      </c>
      <c r="E15" s="4">
        <v>1206759.3999999999</v>
      </c>
      <c r="F15" s="4">
        <v>1210718.6000000001</v>
      </c>
      <c r="G15" s="4">
        <v>1212633.56</v>
      </c>
      <c r="H15" s="4">
        <v>1219781.52</v>
      </c>
      <c r="I15" s="4">
        <v>1219007.04</v>
      </c>
      <c r="J15" s="4">
        <v>1222871.99</v>
      </c>
      <c r="K15" s="4">
        <v>1224428.25</v>
      </c>
      <c r="L15" s="4">
        <v>1216085.3700000001</v>
      </c>
      <c r="M15" s="4">
        <v>1220767.95</v>
      </c>
      <c r="N15" s="4">
        <v>1350</v>
      </c>
      <c r="O15" s="4">
        <v>1353</v>
      </c>
      <c r="P15" s="4">
        <v>1362</v>
      </c>
      <c r="Q15" s="4">
        <v>1363</v>
      </c>
      <c r="R15" s="4">
        <v>1375</v>
      </c>
      <c r="S15" s="4">
        <v>1373</v>
      </c>
      <c r="T15" s="4">
        <v>1377</v>
      </c>
      <c r="U15" s="4">
        <v>1378</v>
      </c>
      <c r="V15" s="4">
        <v>1383</v>
      </c>
      <c r="W15" s="4">
        <v>1384</v>
      </c>
      <c r="X15" s="4">
        <v>1378</v>
      </c>
      <c r="Y15" s="4">
        <v>1384</v>
      </c>
      <c r="Z15" s="9">
        <f t="shared" si="0"/>
        <v>838.19</v>
      </c>
      <c r="AA15" s="9">
        <f t="shared" si="3"/>
        <v>837.25</v>
      </c>
      <c r="AB15" s="9">
        <f t="shared" si="4"/>
        <v>837.7</v>
      </c>
      <c r="AC15" s="9">
        <f t="shared" si="2"/>
        <v>885.37</v>
      </c>
      <c r="AD15" s="9">
        <f t="shared" si="2"/>
        <v>880.52</v>
      </c>
      <c r="AE15" s="9">
        <f t="shared" si="2"/>
        <v>883.2</v>
      </c>
      <c r="AF15" s="9">
        <f t="shared" si="2"/>
        <v>885.83</v>
      </c>
      <c r="AG15" s="9">
        <f t="shared" si="2"/>
        <v>884.62</v>
      </c>
      <c r="AH15" s="9">
        <f t="shared" si="2"/>
        <v>884.22</v>
      </c>
      <c r="AI15" s="9">
        <f t="shared" si="2"/>
        <v>884.7</v>
      </c>
      <c r="AJ15" s="9">
        <f t="shared" si="2"/>
        <v>882.5</v>
      </c>
      <c r="AK15" s="9">
        <f t="shared" si="2"/>
        <v>882.06</v>
      </c>
      <c r="AM15" s="4">
        <f t="shared" si="5"/>
        <v>14358352.879999999</v>
      </c>
      <c r="AN15" s="4">
        <f>Pension2024!M15+SUM(B15:K15)+K15</f>
        <v>14276689.73</v>
      </c>
    </row>
    <row r="16" spans="1:40" x14ac:dyDescent="0.35">
      <c r="A16" t="s">
        <v>23</v>
      </c>
      <c r="B16" s="4">
        <v>2770255.73</v>
      </c>
      <c r="C16" s="4">
        <v>2761056.06</v>
      </c>
      <c r="D16" s="4">
        <v>2760961.95</v>
      </c>
      <c r="E16" s="4">
        <v>2916254.77</v>
      </c>
      <c r="F16" s="4">
        <v>2918082.38</v>
      </c>
      <c r="G16" s="4">
        <v>2909360.98</v>
      </c>
      <c r="H16" s="4">
        <v>2921647.72</v>
      </c>
      <c r="I16" s="4">
        <v>2921711.19</v>
      </c>
      <c r="J16" s="4">
        <v>2926857.36</v>
      </c>
      <c r="K16" s="4">
        <v>2914409.01</v>
      </c>
      <c r="L16" s="4">
        <v>2906343.2</v>
      </c>
      <c r="M16" s="4">
        <v>2916811.42</v>
      </c>
      <c r="N16" s="4">
        <v>3532</v>
      </c>
      <c r="O16" s="4">
        <v>3522</v>
      </c>
      <c r="P16" s="4">
        <v>3530</v>
      </c>
      <c r="Q16" s="4">
        <v>3521</v>
      </c>
      <c r="R16" s="4">
        <v>3523</v>
      </c>
      <c r="S16" s="4">
        <v>3510</v>
      </c>
      <c r="T16" s="4">
        <v>3520</v>
      </c>
      <c r="U16" s="4">
        <v>3526</v>
      </c>
      <c r="V16" s="4">
        <v>3534</v>
      </c>
      <c r="W16" s="4">
        <v>3514</v>
      </c>
      <c r="X16" s="4">
        <v>3509</v>
      </c>
      <c r="Y16" s="4">
        <v>3509</v>
      </c>
      <c r="Z16" s="9">
        <f t="shared" si="0"/>
        <v>784.33</v>
      </c>
      <c r="AA16" s="9">
        <f t="shared" si="3"/>
        <v>783.95</v>
      </c>
      <c r="AB16" s="9">
        <f t="shared" si="4"/>
        <v>782.14</v>
      </c>
      <c r="AC16" s="9">
        <f t="shared" si="2"/>
        <v>828.25</v>
      </c>
      <c r="AD16" s="9">
        <f t="shared" si="2"/>
        <v>828.29</v>
      </c>
      <c r="AE16" s="9">
        <f t="shared" si="2"/>
        <v>828.88</v>
      </c>
      <c r="AF16" s="9">
        <f t="shared" si="2"/>
        <v>830.01</v>
      </c>
      <c r="AG16" s="9">
        <f t="shared" si="2"/>
        <v>828.62</v>
      </c>
      <c r="AH16" s="9">
        <f t="shared" si="2"/>
        <v>828.2</v>
      </c>
      <c r="AI16" s="9">
        <f t="shared" si="2"/>
        <v>829.37</v>
      </c>
      <c r="AJ16" s="9">
        <f t="shared" si="2"/>
        <v>828.25</v>
      </c>
      <c r="AK16" s="9">
        <f t="shared" si="2"/>
        <v>831.24</v>
      </c>
      <c r="AM16" s="4">
        <f t="shared" si="5"/>
        <v>34543751.769999996</v>
      </c>
      <c r="AN16" s="4">
        <f>Pension2024!M16+SUM(B16:K16)+K16</f>
        <v>34401327.350000001</v>
      </c>
    </row>
    <row r="17" spans="1:40" x14ac:dyDescent="0.35">
      <c r="A17" t="s">
        <v>24</v>
      </c>
      <c r="B17" s="4">
        <v>3833564.77</v>
      </c>
      <c r="C17" s="4">
        <v>3824624.71</v>
      </c>
      <c r="D17" s="4">
        <v>3828519.05</v>
      </c>
      <c r="E17" s="4">
        <v>4050214.34</v>
      </c>
      <c r="F17" s="4">
        <v>4058890.48</v>
      </c>
      <c r="G17" s="4">
        <v>4066418.4800000004</v>
      </c>
      <c r="H17" s="4">
        <v>4072513.0500000003</v>
      </c>
      <c r="I17" s="4">
        <v>4068254.31</v>
      </c>
      <c r="J17" s="4">
        <v>4075252.37</v>
      </c>
      <c r="K17" s="4">
        <v>4076350.9299999997</v>
      </c>
      <c r="L17" s="4">
        <v>4066539.92</v>
      </c>
      <c r="M17" s="4">
        <v>4060168.18</v>
      </c>
      <c r="N17" s="4">
        <v>4816</v>
      </c>
      <c r="O17" s="4">
        <v>4803</v>
      </c>
      <c r="P17" s="4">
        <v>4813</v>
      </c>
      <c r="Q17" s="4">
        <v>4812</v>
      </c>
      <c r="R17" s="4">
        <v>4820</v>
      </c>
      <c r="S17" s="4">
        <v>4828</v>
      </c>
      <c r="T17" s="4">
        <v>4829</v>
      </c>
      <c r="U17" s="4">
        <v>4830</v>
      </c>
      <c r="V17" s="4">
        <v>4839</v>
      </c>
      <c r="W17" s="4">
        <v>4835</v>
      </c>
      <c r="X17" s="4">
        <v>4828</v>
      </c>
      <c r="Y17" s="4">
        <v>4827</v>
      </c>
      <c r="Z17" s="9">
        <f t="shared" si="0"/>
        <v>796.01</v>
      </c>
      <c r="AA17" s="9">
        <f t="shared" si="3"/>
        <v>796.3</v>
      </c>
      <c r="AB17" s="9">
        <f t="shared" si="4"/>
        <v>795.45</v>
      </c>
      <c r="AC17" s="9">
        <f t="shared" si="2"/>
        <v>841.69</v>
      </c>
      <c r="AD17" s="9">
        <f t="shared" si="2"/>
        <v>842.09</v>
      </c>
      <c r="AE17" s="9">
        <f t="shared" si="2"/>
        <v>842.26</v>
      </c>
      <c r="AF17" s="9">
        <f t="shared" si="2"/>
        <v>843.35</v>
      </c>
      <c r="AG17" s="9">
        <f t="shared" si="2"/>
        <v>842.29</v>
      </c>
      <c r="AH17" s="9">
        <f t="shared" si="2"/>
        <v>842.17</v>
      </c>
      <c r="AI17" s="9">
        <f t="shared" si="2"/>
        <v>843.09</v>
      </c>
      <c r="AJ17" s="9">
        <f t="shared" si="2"/>
        <v>842.28</v>
      </c>
      <c r="AK17" s="9">
        <f t="shared" si="2"/>
        <v>841.14</v>
      </c>
      <c r="AM17" s="4">
        <f t="shared" si="5"/>
        <v>48081310.590000004</v>
      </c>
      <c r="AN17" s="4">
        <f>Pension2024!M17+SUM(B17:K17)+K17</f>
        <v>47847232.330000006</v>
      </c>
    </row>
    <row r="18" spans="1:40" x14ac:dyDescent="0.35">
      <c r="A18" t="s">
        <v>25</v>
      </c>
      <c r="B18" s="4">
        <v>1716283.14</v>
      </c>
      <c r="C18" s="4">
        <v>1720105.81</v>
      </c>
      <c r="D18" s="4">
        <v>1724165.72</v>
      </c>
      <c r="E18" s="4">
        <v>1825926.79</v>
      </c>
      <c r="F18" s="4">
        <v>1831781.95</v>
      </c>
      <c r="G18" s="4">
        <v>1835277.43</v>
      </c>
      <c r="H18" s="4">
        <v>1820993.14</v>
      </c>
      <c r="I18" s="4">
        <v>1824078.69</v>
      </c>
      <c r="J18" s="4">
        <v>1829143.19</v>
      </c>
      <c r="K18" s="4">
        <v>1825431.36</v>
      </c>
      <c r="L18" s="4">
        <v>1829709.62</v>
      </c>
      <c r="M18" s="4">
        <v>1825334.31</v>
      </c>
      <c r="N18" s="4">
        <v>2213</v>
      </c>
      <c r="O18" s="4">
        <v>2220</v>
      </c>
      <c r="P18" s="4">
        <v>2222</v>
      </c>
      <c r="Q18" s="4">
        <v>2229</v>
      </c>
      <c r="R18" s="4">
        <v>2232</v>
      </c>
      <c r="S18" s="4">
        <v>2230</v>
      </c>
      <c r="T18" s="4">
        <v>2220</v>
      </c>
      <c r="U18" s="4">
        <v>2221</v>
      </c>
      <c r="V18" s="4">
        <v>2225</v>
      </c>
      <c r="W18" s="4">
        <v>2225</v>
      </c>
      <c r="X18" s="4">
        <v>2229</v>
      </c>
      <c r="Y18" s="4">
        <v>2226</v>
      </c>
      <c r="Z18" s="9">
        <f t="shared" si="0"/>
        <v>775.55</v>
      </c>
      <c r="AA18" s="9">
        <f t="shared" si="3"/>
        <v>774.82</v>
      </c>
      <c r="AB18" s="9">
        <f t="shared" si="4"/>
        <v>775.95</v>
      </c>
      <c r="AC18" s="9">
        <f t="shared" si="2"/>
        <v>819.17</v>
      </c>
      <c r="AD18" s="9">
        <f t="shared" si="2"/>
        <v>820.69</v>
      </c>
      <c r="AE18" s="9">
        <f t="shared" si="2"/>
        <v>822.99</v>
      </c>
      <c r="AF18" s="9">
        <f t="shared" si="2"/>
        <v>820.27</v>
      </c>
      <c r="AG18" s="9">
        <f t="shared" si="2"/>
        <v>821.29</v>
      </c>
      <c r="AH18" s="9">
        <f t="shared" si="2"/>
        <v>822.09</v>
      </c>
      <c r="AI18" s="9">
        <f t="shared" si="2"/>
        <v>820.42</v>
      </c>
      <c r="AJ18" s="9">
        <f t="shared" si="2"/>
        <v>820.87</v>
      </c>
      <c r="AK18" s="9">
        <f t="shared" si="2"/>
        <v>820.01</v>
      </c>
      <c r="AM18" s="4">
        <f t="shared" si="5"/>
        <v>21608231.149999999</v>
      </c>
      <c r="AN18" s="4">
        <f>Pension2024!M18+SUM(B18:K18)+K18</f>
        <v>21497827.18</v>
      </c>
    </row>
    <row r="19" spans="1:40" x14ac:dyDescent="0.35">
      <c r="A19" t="s">
        <v>26</v>
      </c>
      <c r="B19" s="4">
        <v>881016.12</v>
      </c>
      <c r="C19" s="4">
        <v>883654.84</v>
      </c>
      <c r="D19" s="4">
        <v>886779.38</v>
      </c>
      <c r="E19" s="4">
        <v>936735.24</v>
      </c>
      <c r="F19" s="4">
        <v>941569.76</v>
      </c>
      <c r="G19" s="4">
        <v>943420.01</v>
      </c>
      <c r="H19" s="4">
        <v>941276.18</v>
      </c>
      <c r="I19" s="4">
        <v>940189.9</v>
      </c>
      <c r="J19" s="4">
        <v>943875.32</v>
      </c>
      <c r="K19" s="4">
        <v>951909.8</v>
      </c>
      <c r="L19" s="4">
        <v>946277.64</v>
      </c>
      <c r="M19" s="4">
        <v>952884.36</v>
      </c>
      <c r="N19" s="4">
        <v>1119</v>
      </c>
      <c r="O19" s="4">
        <v>1119</v>
      </c>
      <c r="P19" s="4">
        <v>1122</v>
      </c>
      <c r="Q19" s="4">
        <v>1120</v>
      </c>
      <c r="R19" s="4">
        <v>1129</v>
      </c>
      <c r="S19" s="4">
        <v>1131</v>
      </c>
      <c r="T19" s="4">
        <v>1131</v>
      </c>
      <c r="U19" s="4">
        <v>1128</v>
      </c>
      <c r="V19" s="4">
        <v>1134</v>
      </c>
      <c r="W19" s="4">
        <v>1139</v>
      </c>
      <c r="X19" s="4">
        <v>1136</v>
      </c>
      <c r="Y19" s="4">
        <v>1139</v>
      </c>
      <c r="Z19" s="9">
        <f t="shared" si="0"/>
        <v>787.32</v>
      </c>
      <c r="AA19" s="9">
        <f t="shared" si="3"/>
        <v>789.68</v>
      </c>
      <c r="AB19" s="9">
        <f t="shared" si="4"/>
        <v>790.36</v>
      </c>
      <c r="AC19" s="9">
        <f t="shared" si="2"/>
        <v>836.37</v>
      </c>
      <c r="AD19" s="9">
        <f t="shared" si="2"/>
        <v>833.99</v>
      </c>
      <c r="AE19" s="9">
        <f t="shared" si="2"/>
        <v>834.15</v>
      </c>
      <c r="AF19" s="9">
        <f t="shared" si="2"/>
        <v>832.25</v>
      </c>
      <c r="AG19" s="9">
        <f t="shared" si="2"/>
        <v>833.5</v>
      </c>
      <c r="AH19" s="9">
        <f t="shared" si="2"/>
        <v>832.34</v>
      </c>
      <c r="AI19" s="9">
        <f t="shared" si="2"/>
        <v>835.74</v>
      </c>
      <c r="AJ19" s="9">
        <f t="shared" si="2"/>
        <v>832.99</v>
      </c>
      <c r="AK19" s="9">
        <f t="shared" si="2"/>
        <v>836.6</v>
      </c>
      <c r="AM19" s="4">
        <f t="shared" si="5"/>
        <v>11149588.550000001</v>
      </c>
      <c r="AN19" s="4">
        <f>Pension2024!M19+SUM(B19:K19)+K19</f>
        <v>11087715.350000001</v>
      </c>
    </row>
    <row r="20" spans="1:40" x14ac:dyDescent="0.35">
      <c r="A20" t="s">
        <v>27</v>
      </c>
      <c r="B20" s="4">
        <v>1472851.49</v>
      </c>
      <c r="C20" s="4">
        <v>1476067.89</v>
      </c>
      <c r="D20" s="4">
        <v>1482850.77</v>
      </c>
      <c r="E20" s="4">
        <v>1577280.77</v>
      </c>
      <c r="F20" s="4">
        <v>1572215.38</v>
      </c>
      <c r="G20" s="4">
        <v>1578782.82</v>
      </c>
      <c r="H20" s="4">
        <v>1588027.54</v>
      </c>
      <c r="I20" s="4">
        <v>1589850.03</v>
      </c>
      <c r="J20" s="4">
        <v>1590330.26</v>
      </c>
      <c r="K20" s="4">
        <v>1592058.04</v>
      </c>
      <c r="L20" s="4">
        <v>1593381.7</v>
      </c>
      <c r="M20" s="4">
        <v>1597535.84</v>
      </c>
      <c r="N20" s="4">
        <v>1818</v>
      </c>
      <c r="O20" s="4">
        <v>1823</v>
      </c>
      <c r="P20" s="4">
        <v>1835</v>
      </c>
      <c r="Q20" s="4">
        <v>1834</v>
      </c>
      <c r="R20" s="4">
        <v>1834</v>
      </c>
      <c r="S20" s="4">
        <v>1836</v>
      </c>
      <c r="T20" s="4">
        <v>1841</v>
      </c>
      <c r="U20" s="4">
        <v>1846</v>
      </c>
      <c r="V20" s="4">
        <v>1849</v>
      </c>
      <c r="W20" s="4">
        <v>1847</v>
      </c>
      <c r="X20" s="4">
        <v>1852</v>
      </c>
      <c r="Y20" s="4">
        <v>1860</v>
      </c>
      <c r="Z20" s="9">
        <f t="shared" si="0"/>
        <v>810.15</v>
      </c>
      <c r="AA20" s="9">
        <f t="shared" si="3"/>
        <v>809.69</v>
      </c>
      <c r="AB20" s="9">
        <f t="shared" si="4"/>
        <v>808.09</v>
      </c>
      <c r="AC20" s="9">
        <f t="shared" si="2"/>
        <v>860.02</v>
      </c>
      <c r="AD20" s="9">
        <f t="shared" si="2"/>
        <v>857.26</v>
      </c>
      <c r="AE20" s="9">
        <f t="shared" si="2"/>
        <v>859.9</v>
      </c>
      <c r="AF20" s="9">
        <f t="shared" si="2"/>
        <v>862.59</v>
      </c>
      <c r="AG20" s="9">
        <f t="shared" si="2"/>
        <v>861.24</v>
      </c>
      <c r="AH20" s="9">
        <f t="shared" si="2"/>
        <v>860.1</v>
      </c>
      <c r="AI20" s="9">
        <f t="shared" si="2"/>
        <v>861.97</v>
      </c>
      <c r="AJ20" s="9">
        <f t="shared" si="2"/>
        <v>860.36</v>
      </c>
      <c r="AK20" s="9">
        <f t="shared" si="2"/>
        <v>858.89</v>
      </c>
      <c r="AM20" s="4">
        <f t="shared" si="5"/>
        <v>18711232.529999997</v>
      </c>
      <c r="AN20" s="4">
        <f>Pension2024!M20+SUM(B20:K20)+K20</f>
        <v>18579842.229999997</v>
      </c>
    </row>
    <row r="21" spans="1:40" x14ac:dyDescent="0.35">
      <c r="A21" t="s">
        <v>28</v>
      </c>
      <c r="B21" s="4">
        <v>940605.11</v>
      </c>
      <c r="C21" s="4">
        <v>941957.69</v>
      </c>
      <c r="D21" s="4">
        <v>946112.21</v>
      </c>
      <c r="E21" s="4">
        <v>1001457.53</v>
      </c>
      <c r="F21" s="4">
        <v>1010701.49</v>
      </c>
      <c r="G21" s="4">
        <v>1022217.77</v>
      </c>
      <c r="H21" s="4">
        <v>1017643.05</v>
      </c>
      <c r="I21" s="4">
        <v>1015294.54</v>
      </c>
      <c r="J21" s="4">
        <v>1017021.53</v>
      </c>
      <c r="K21" s="4">
        <v>1016691.58</v>
      </c>
      <c r="L21" s="4">
        <v>1011813.36</v>
      </c>
      <c r="M21" s="4">
        <v>1008448.94</v>
      </c>
      <c r="N21" s="4">
        <v>1235</v>
      </c>
      <c r="O21" s="4">
        <v>1237</v>
      </c>
      <c r="P21" s="4">
        <v>1240</v>
      </c>
      <c r="Q21" s="4">
        <v>1245</v>
      </c>
      <c r="R21" s="4">
        <v>1255</v>
      </c>
      <c r="S21" s="4">
        <v>1258</v>
      </c>
      <c r="T21" s="4">
        <v>1263</v>
      </c>
      <c r="U21" s="4">
        <v>1261</v>
      </c>
      <c r="V21" s="4">
        <v>1261</v>
      </c>
      <c r="W21" s="4">
        <v>1261</v>
      </c>
      <c r="X21" s="4">
        <v>1256</v>
      </c>
      <c r="Y21" s="4">
        <v>1252</v>
      </c>
      <c r="Z21" s="9">
        <f t="shared" si="0"/>
        <v>761.62</v>
      </c>
      <c r="AA21" s="9">
        <f t="shared" si="3"/>
        <v>761.49</v>
      </c>
      <c r="AB21" s="9">
        <f t="shared" si="4"/>
        <v>762.99</v>
      </c>
      <c r="AC21" s="9">
        <f t="shared" si="2"/>
        <v>804.38</v>
      </c>
      <c r="AD21" s="9">
        <f t="shared" si="2"/>
        <v>805.34</v>
      </c>
      <c r="AE21" s="9">
        <f t="shared" si="2"/>
        <v>812.57</v>
      </c>
      <c r="AF21" s="9">
        <f t="shared" si="2"/>
        <v>805.73</v>
      </c>
      <c r="AG21" s="9">
        <f t="shared" si="2"/>
        <v>805.15</v>
      </c>
      <c r="AH21" s="9">
        <f t="shared" si="2"/>
        <v>806.52</v>
      </c>
      <c r="AI21" s="9">
        <f t="shared" si="2"/>
        <v>806.26</v>
      </c>
      <c r="AJ21" s="9">
        <f t="shared" si="2"/>
        <v>805.58</v>
      </c>
      <c r="AK21" s="9">
        <f t="shared" si="2"/>
        <v>805.47</v>
      </c>
      <c r="AM21" s="4">
        <f t="shared" si="5"/>
        <v>11949964.799999999</v>
      </c>
      <c r="AN21" s="4">
        <f>Pension2024!M21+SUM(B21:K21)+K21</f>
        <v>11880704.390000001</v>
      </c>
    </row>
    <row r="22" spans="1:40" x14ac:dyDescent="0.35">
      <c r="A22" t="s">
        <v>29</v>
      </c>
      <c r="B22" s="4">
        <v>822719.17</v>
      </c>
      <c r="C22" s="4">
        <v>820458.89</v>
      </c>
      <c r="D22" s="4">
        <v>823514.65</v>
      </c>
      <c r="E22" s="4">
        <v>868207.29</v>
      </c>
      <c r="F22" s="4">
        <v>863313.48</v>
      </c>
      <c r="G22" s="4">
        <v>866788.29</v>
      </c>
      <c r="H22" s="4">
        <v>868833.98</v>
      </c>
      <c r="I22" s="4">
        <v>871455.66</v>
      </c>
      <c r="J22" s="4">
        <v>873872.45</v>
      </c>
      <c r="K22" s="4">
        <v>875724.31</v>
      </c>
      <c r="L22" s="4">
        <v>876176.04</v>
      </c>
      <c r="M22" s="4">
        <v>876343.98</v>
      </c>
      <c r="N22" s="4">
        <v>1064</v>
      </c>
      <c r="O22" s="4">
        <v>1057</v>
      </c>
      <c r="P22" s="4">
        <v>1065</v>
      </c>
      <c r="Q22" s="4">
        <v>1062</v>
      </c>
      <c r="R22" s="4">
        <v>1056</v>
      </c>
      <c r="S22" s="4">
        <v>1058</v>
      </c>
      <c r="T22" s="4">
        <v>1063</v>
      </c>
      <c r="U22" s="4">
        <v>1065</v>
      </c>
      <c r="V22" s="4">
        <v>1069</v>
      </c>
      <c r="W22" s="4">
        <v>1073</v>
      </c>
      <c r="X22" s="4">
        <v>1073</v>
      </c>
      <c r="Y22" s="4">
        <v>1078</v>
      </c>
      <c r="Z22" s="9">
        <f t="shared" si="0"/>
        <v>773.23</v>
      </c>
      <c r="AA22" s="9">
        <f t="shared" si="3"/>
        <v>776.21</v>
      </c>
      <c r="AB22" s="9">
        <f t="shared" si="4"/>
        <v>773.25</v>
      </c>
      <c r="AC22" s="9">
        <f t="shared" si="4"/>
        <v>817.52</v>
      </c>
      <c r="AD22" s="9">
        <f t="shared" si="4"/>
        <v>817.53</v>
      </c>
      <c r="AE22" s="9">
        <f t="shared" si="4"/>
        <v>819.27</v>
      </c>
      <c r="AF22" s="9">
        <f t="shared" si="4"/>
        <v>817.34</v>
      </c>
      <c r="AG22" s="9">
        <f t="shared" ref="AG22:AK65" si="6">ROUND(I22/U22,2)</f>
        <v>818.27</v>
      </c>
      <c r="AH22" s="9">
        <f t="shared" si="6"/>
        <v>817.47</v>
      </c>
      <c r="AI22" s="9">
        <f t="shared" si="6"/>
        <v>816.15</v>
      </c>
      <c r="AJ22" s="9">
        <f t="shared" si="6"/>
        <v>816.57</v>
      </c>
      <c r="AK22" s="9">
        <f t="shared" si="6"/>
        <v>812.94</v>
      </c>
      <c r="AM22" s="4">
        <f t="shared" si="5"/>
        <v>10307408.190000001</v>
      </c>
      <c r="AN22" s="4">
        <f>Pension2024!M22+SUM(B22:K22)+K22</f>
        <v>10250778.120000001</v>
      </c>
    </row>
    <row r="23" spans="1:40" x14ac:dyDescent="0.35">
      <c r="A23" t="s">
        <v>30</v>
      </c>
      <c r="B23" s="4">
        <v>1081803.22</v>
      </c>
      <c r="C23" s="4">
        <v>1079061.72</v>
      </c>
      <c r="D23" s="4">
        <v>1079649.8899999999</v>
      </c>
      <c r="E23" s="4">
        <v>1149074.17</v>
      </c>
      <c r="F23" s="4">
        <v>1146703.03</v>
      </c>
      <c r="G23" s="4">
        <v>1148358.46</v>
      </c>
      <c r="H23" s="4">
        <v>1149102.67</v>
      </c>
      <c r="I23" s="4">
        <v>1147906.2</v>
      </c>
      <c r="J23" s="4">
        <v>1150510.95</v>
      </c>
      <c r="K23" s="4">
        <v>1146705.2</v>
      </c>
      <c r="L23" s="4">
        <v>1143195.79</v>
      </c>
      <c r="M23" s="4">
        <v>1143616.03</v>
      </c>
      <c r="N23" s="4">
        <v>1395</v>
      </c>
      <c r="O23" s="4">
        <v>1391</v>
      </c>
      <c r="P23" s="4">
        <v>1392</v>
      </c>
      <c r="Q23" s="4">
        <v>1395</v>
      </c>
      <c r="R23" s="4">
        <v>1395</v>
      </c>
      <c r="S23" s="4">
        <v>1396</v>
      </c>
      <c r="T23" s="4">
        <v>1399</v>
      </c>
      <c r="U23" s="4">
        <v>1397</v>
      </c>
      <c r="V23" s="4">
        <v>1401</v>
      </c>
      <c r="W23" s="4">
        <v>1401</v>
      </c>
      <c r="X23" s="4">
        <v>1395</v>
      </c>
      <c r="Y23" s="4">
        <v>1394</v>
      </c>
      <c r="Z23" s="9">
        <f t="shared" si="0"/>
        <v>775.49</v>
      </c>
      <c r="AA23" s="9">
        <f t="shared" si="3"/>
        <v>775.75</v>
      </c>
      <c r="AB23" s="9">
        <f t="shared" si="4"/>
        <v>775.61</v>
      </c>
      <c r="AC23" s="9">
        <f t="shared" si="4"/>
        <v>823.71</v>
      </c>
      <c r="AD23" s="9">
        <f t="shared" si="4"/>
        <v>822.01</v>
      </c>
      <c r="AE23" s="9">
        <f t="shared" si="4"/>
        <v>822.61</v>
      </c>
      <c r="AF23" s="9">
        <f t="shared" si="4"/>
        <v>821.37</v>
      </c>
      <c r="AG23" s="9">
        <f t="shared" si="6"/>
        <v>821.69</v>
      </c>
      <c r="AH23" s="9">
        <f t="shared" si="6"/>
        <v>821.21</v>
      </c>
      <c r="AI23" s="9">
        <f t="shared" si="6"/>
        <v>818.49</v>
      </c>
      <c r="AJ23" s="9">
        <f t="shared" si="6"/>
        <v>819.5</v>
      </c>
      <c r="AK23" s="9">
        <f t="shared" si="6"/>
        <v>820.38</v>
      </c>
      <c r="AM23" s="4">
        <f t="shared" si="5"/>
        <v>13565687.329999996</v>
      </c>
      <c r="AN23" s="4">
        <f>Pension2024!M23+SUM(B23:K23)+K23</f>
        <v>13508403.929999998</v>
      </c>
    </row>
    <row r="24" spans="1:40" x14ac:dyDescent="0.35">
      <c r="A24" t="s">
        <v>31</v>
      </c>
      <c r="B24" s="4">
        <v>1628695.21</v>
      </c>
      <c r="C24" s="4">
        <v>1630330.96</v>
      </c>
      <c r="D24" s="4">
        <v>1625749.8</v>
      </c>
      <c r="E24" s="4">
        <v>1723013.9</v>
      </c>
      <c r="F24" s="4">
        <v>1725045.84</v>
      </c>
      <c r="G24" s="4">
        <v>1741333.6</v>
      </c>
      <c r="H24" s="4">
        <v>1738345.56</v>
      </c>
      <c r="I24" s="4">
        <v>1728913.19</v>
      </c>
      <c r="J24" s="4">
        <v>1735007.21</v>
      </c>
      <c r="K24" s="4">
        <v>1734276.07</v>
      </c>
      <c r="L24" s="4">
        <v>1731894.25</v>
      </c>
      <c r="M24" s="4">
        <v>1731645.88</v>
      </c>
      <c r="N24" s="4">
        <v>1981</v>
      </c>
      <c r="O24" s="4">
        <v>1979</v>
      </c>
      <c r="P24" s="4">
        <v>1980</v>
      </c>
      <c r="Q24" s="4">
        <v>1983</v>
      </c>
      <c r="R24" s="4">
        <v>1985</v>
      </c>
      <c r="S24" s="4">
        <v>1994</v>
      </c>
      <c r="T24" s="4">
        <v>1991</v>
      </c>
      <c r="U24" s="4">
        <v>1982</v>
      </c>
      <c r="V24" s="4">
        <v>1994</v>
      </c>
      <c r="W24" s="4">
        <v>1996</v>
      </c>
      <c r="X24" s="4">
        <v>1995</v>
      </c>
      <c r="Y24" s="4">
        <v>2000</v>
      </c>
      <c r="Z24" s="9">
        <f t="shared" si="0"/>
        <v>822.16</v>
      </c>
      <c r="AA24" s="9">
        <f t="shared" si="3"/>
        <v>823.82</v>
      </c>
      <c r="AB24" s="9">
        <f t="shared" si="4"/>
        <v>821.09</v>
      </c>
      <c r="AC24" s="9">
        <f t="shared" si="4"/>
        <v>868.89</v>
      </c>
      <c r="AD24" s="9">
        <f t="shared" si="4"/>
        <v>869.04</v>
      </c>
      <c r="AE24" s="9">
        <f t="shared" si="4"/>
        <v>873.29</v>
      </c>
      <c r="AF24" s="9">
        <f t="shared" si="4"/>
        <v>873.1</v>
      </c>
      <c r="AG24" s="9">
        <f t="shared" si="6"/>
        <v>872.31</v>
      </c>
      <c r="AH24" s="9">
        <f t="shared" si="6"/>
        <v>870.11</v>
      </c>
      <c r="AI24" s="9">
        <f t="shared" si="6"/>
        <v>868.88</v>
      </c>
      <c r="AJ24" s="9">
        <f t="shared" si="6"/>
        <v>868.12</v>
      </c>
      <c r="AK24" s="9">
        <f t="shared" si="6"/>
        <v>865.82</v>
      </c>
      <c r="AM24" s="4">
        <f t="shared" si="5"/>
        <v>20474251.469999999</v>
      </c>
      <c r="AN24" s="4">
        <f>Pension2024!M24+SUM(B24:K24)+K24</f>
        <v>20367716.829999998</v>
      </c>
    </row>
    <row r="25" spans="1:40" x14ac:dyDescent="0.35">
      <c r="A25" t="s">
        <v>32</v>
      </c>
      <c r="B25" s="4">
        <v>119666.96</v>
      </c>
      <c r="C25" s="4">
        <v>120331.45</v>
      </c>
      <c r="D25" s="4">
        <v>120606.14</v>
      </c>
      <c r="E25" s="4">
        <v>126748.01</v>
      </c>
      <c r="F25" s="4">
        <v>127871.46</v>
      </c>
      <c r="G25" s="4">
        <v>128154.89</v>
      </c>
      <c r="H25" s="4">
        <v>129449.25</v>
      </c>
      <c r="I25" s="4">
        <v>129099.28</v>
      </c>
      <c r="J25" s="4">
        <v>130328.05</v>
      </c>
      <c r="K25" s="4">
        <v>130192.21</v>
      </c>
      <c r="L25" s="4">
        <v>129808.91</v>
      </c>
      <c r="M25" s="4">
        <v>130447.47</v>
      </c>
      <c r="N25" s="4">
        <v>163</v>
      </c>
      <c r="O25" s="4">
        <v>164</v>
      </c>
      <c r="P25" s="4">
        <v>164</v>
      </c>
      <c r="Q25" s="4">
        <v>163</v>
      </c>
      <c r="R25" s="4">
        <v>166</v>
      </c>
      <c r="S25" s="4">
        <v>165</v>
      </c>
      <c r="T25" s="4">
        <v>166</v>
      </c>
      <c r="U25" s="4">
        <v>166</v>
      </c>
      <c r="V25" s="4">
        <v>169</v>
      </c>
      <c r="W25" s="4">
        <v>169</v>
      </c>
      <c r="X25" s="4">
        <v>168</v>
      </c>
      <c r="Y25" s="4">
        <v>169</v>
      </c>
      <c r="Z25" s="9">
        <f t="shared" si="0"/>
        <v>734.15</v>
      </c>
      <c r="AA25" s="9">
        <f t="shared" si="3"/>
        <v>733.73</v>
      </c>
      <c r="AB25" s="9">
        <f t="shared" si="4"/>
        <v>735.4</v>
      </c>
      <c r="AC25" s="9">
        <f t="shared" si="4"/>
        <v>777.6</v>
      </c>
      <c r="AD25" s="9">
        <f t="shared" si="4"/>
        <v>770.31</v>
      </c>
      <c r="AE25" s="9">
        <f t="shared" si="4"/>
        <v>776.7</v>
      </c>
      <c r="AF25" s="9">
        <f t="shared" si="4"/>
        <v>779.81</v>
      </c>
      <c r="AG25" s="9">
        <f t="shared" si="6"/>
        <v>777.71</v>
      </c>
      <c r="AH25" s="9">
        <f t="shared" si="6"/>
        <v>771.17</v>
      </c>
      <c r="AI25" s="9">
        <f t="shared" si="6"/>
        <v>770.37</v>
      </c>
      <c r="AJ25" s="9">
        <f t="shared" si="6"/>
        <v>772.67</v>
      </c>
      <c r="AK25" s="9">
        <f t="shared" si="6"/>
        <v>771.88</v>
      </c>
      <c r="AM25" s="4">
        <f t="shared" si="5"/>
        <v>1522704.0799999998</v>
      </c>
      <c r="AN25" s="4">
        <f>Pension2024!M25+SUM(B25:K25)+K25</f>
        <v>1512474.18</v>
      </c>
    </row>
    <row r="26" spans="1:40" x14ac:dyDescent="0.35">
      <c r="A26" t="s">
        <v>33</v>
      </c>
      <c r="B26" s="4">
        <v>702995.21</v>
      </c>
      <c r="C26" s="4">
        <v>706569.76</v>
      </c>
      <c r="D26" s="4">
        <v>704867.36</v>
      </c>
      <c r="E26" s="4">
        <v>746303.99</v>
      </c>
      <c r="F26" s="4">
        <v>749204.75</v>
      </c>
      <c r="G26" s="4">
        <v>749810.47</v>
      </c>
      <c r="H26" s="4">
        <v>752657.49</v>
      </c>
      <c r="I26" s="4">
        <v>749551.27</v>
      </c>
      <c r="J26" s="4">
        <v>756179.97</v>
      </c>
      <c r="K26" s="4">
        <v>759576.82</v>
      </c>
      <c r="L26" s="4">
        <v>757461.29</v>
      </c>
      <c r="M26" s="4">
        <v>759709.4</v>
      </c>
      <c r="N26" s="4">
        <v>844</v>
      </c>
      <c r="O26" s="4">
        <v>843</v>
      </c>
      <c r="P26" s="4">
        <v>843</v>
      </c>
      <c r="Q26" s="4">
        <v>847</v>
      </c>
      <c r="R26" s="4">
        <v>852</v>
      </c>
      <c r="S26" s="4">
        <v>854</v>
      </c>
      <c r="T26" s="4">
        <v>851</v>
      </c>
      <c r="U26" s="4">
        <v>851</v>
      </c>
      <c r="V26" s="4">
        <v>856</v>
      </c>
      <c r="W26" s="4">
        <v>860</v>
      </c>
      <c r="X26" s="4">
        <v>859</v>
      </c>
      <c r="Y26" s="4">
        <v>864</v>
      </c>
      <c r="Z26" s="9">
        <f t="shared" si="0"/>
        <v>832.93</v>
      </c>
      <c r="AA26" s="9">
        <f t="shared" si="3"/>
        <v>838.16</v>
      </c>
      <c r="AB26" s="9">
        <f t="shared" si="4"/>
        <v>836.14</v>
      </c>
      <c r="AC26" s="9">
        <f t="shared" si="4"/>
        <v>881.11</v>
      </c>
      <c r="AD26" s="9">
        <f t="shared" si="4"/>
        <v>879.35</v>
      </c>
      <c r="AE26" s="9">
        <f t="shared" si="4"/>
        <v>878</v>
      </c>
      <c r="AF26" s="9">
        <f t="shared" si="4"/>
        <v>884.44</v>
      </c>
      <c r="AG26" s="9">
        <f t="shared" si="6"/>
        <v>880.79</v>
      </c>
      <c r="AH26" s="9">
        <f t="shared" si="6"/>
        <v>883.39</v>
      </c>
      <c r="AI26" s="9">
        <f t="shared" si="6"/>
        <v>883.23</v>
      </c>
      <c r="AJ26" s="9">
        <f t="shared" si="6"/>
        <v>881.79</v>
      </c>
      <c r="AK26" s="9">
        <f t="shared" si="6"/>
        <v>879.29</v>
      </c>
      <c r="AM26" s="4">
        <f t="shared" si="5"/>
        <v>8894887.7800000012</v>
      </c>
      <c r="AN26" s="4">
        <f>Pension2024!M26+SUM(B26:K26)+K26</f>
        <v>8824429.0500000007</v>
      </c>
    </row>
    <row r="27" spans="1:40" x14ac:dyDescent="0.35">
      <c r="A27" t="s">
        <v>34</v>
      </c>
      <c r="B27" s="4">
        <v>1150507.6599999999</v>
      </c>
      <c r="C27" s="4">
        <v>1154523.45</v>
      </c>
      <c r="D27" s="4">
        <v>1159496.3400000001</v>
      </c>
      <c r="E27" s="4">
        <v>1228105.77</v>
      </c>
      <c r="F27" s="4">
        <v>1235482.28</v>
      </c>
      <c r="G27" s="4">
        <v>1239215.32</v>
      </c>
      <c r="H27" s="4">
        <v>1231963.8500000001</v>
      </c>
      <c r="I27" s="4">
        <v>1234099.6000000001</v>
      </c>
      <c r="J27" s="4">
        <v>1236646.02</v>
      </c>
      <c r="K27" s="4">
        <v>1234169.23</v>
      </c>
      <c r="L27" s="4">
        <v>1236369.53</v>
      </c>
      <c r="M27" s="4">
        <v>1238796.75</v>
      </c>
      <c r="N27" s="4">
        <v>1447</v>
      </c>
      <c r="O27" s="4">
        <v>1452</v>
      </c>
      <c r="P27" s="4">
        <v>1457</v>
      </c>
      <c r="Q27" s="4">
        <v>1461</v>
      </c>
      <c r="R27" s="4">
        <v>1469</v>
      </c>
      <c r="S27" s="4">
        <v>1470</v>
      </c>
      <c r="T27" s="4">
        <v>1463</v>
      </c>
      <c r="U27" s="4">
        <v>1464</v>
      </c>
      <c r="V27" s="4">
        <v>1466</v>
      </c>
      <c r="W27" s="4">
        <v>1465</v>
      </c>
      <c r="X27" s="4">
        <v>1464</v>
      </c>
      <c r="Y27" s="4">
        <v>1471</v>
      </c>
      <c r="Z27" s="9">
        <f t="shared" si="0"/>
        <v>795.1</v>
      </c>
      <c r="AA27" s="9">
        <f t="shared" si="3"/>
        <v>795.13</v>
      </c>
      <c r="AB27" s="9">
        <f t="shared" si="4"/>
        <v>795.81</v>
      </c>
      <c r="AC27" s="9">
        <f t="shared" si="4"/>
        <v>840.59</v>
      </c>
      <c r="AD27" s="9">
        <f t="shared" si="4"/>
        <v>841.04</v>
      </c>
      <c r="AE27" s="9">
        <f t="shared" si="4"/>
        <v>843</v>
      </c>
      <c r="AF27" s="9">
        <f t="shared" si="4"/>
        <v>842.08</v>
      </c>
      <c r="AG27" s="9">
        <f t="shared" si="6"/>
        <v>842.96</v>
      </c>
      <c r="AH27" s="9">
        <f t="shared" si="6"/>
        <v>843.55</v>
      </c>
      <c r="AI27" s="9">
        <f t="shared" si="6"/>
        <v>842.44</v>
      </c>
      <c r="AJ27" s="9">
        <f t="shared" si="6"/>
        <v>844.51</v>
      </c>
      <c r="AK27" s="9">
        <f t="shared" si="6"/>
        <v>842.15</v>
      </c>
      <c r="AM27" s="4">
        <f t="shared" si="5"/>
        <v>14579375.800000001</v>
      </c>
      <c r="AN27" s="4">
        <f>Pension2024!M27+SUM(B27:K27)+K27</f>
        <v>14489638.430000002</v>
      </c>
    </row>
    <row r="28" spans="1:40" x14ac:dyDescent="0.35">
      <c r="A28" t="s">
        <v>35</v>
      </c>
      <c r="B28" s="4">
        <v>7816449.3899999997</v>
      </c>
      <c r="C28" s="4">
        <v>7811661.4400000004</v>
      </c>
      <c r="D28" s="4">
        <v>7810477.4199999999</v>
      </c>
      <c r="E28" s="4">
        <v>8265616.4500000002</v>
      </c>
      <c r="F28" s="4">
        <v>8274172.8099999996</v>
      </c>
      <c r="G28" s="4">
        <v>8281060.7800000003</v>
      </c>
      <c r="H28" s="4">
        <v>8262945.1699999999</v>
      </c>
      <c r="I28" s="4">
        <v>8263611.8099999996</v>
      </c>
      <c r="J28" s="4">
        <v>8279679.8899999997</v>
      </c>
      <c r="K28" s="4">
        <v>8265040.4199999999</v>
      </c>
      <c r="L28" s="4">
        <v>8259339.2699999996</v>
      </c>
      <c r="M28" s="4">
        <v>8251106.5700000003</v>
      </c>
      <c r="N28" s="4">
        <v>10456</v>
      </c>
      <c r="O28" s="4">
        <v>10449</v>
      </c>
      <c r="P28" s="4">
        <v>10447</v>
      </c>
      <c r="Q28" s="4">
        <v>10459</v>
      </c>
      <c r="R28" s="4">
        <v>10457</v>
      </c>
      <c r="S28" s="4">
        <v>10464</v>
      </c>
      <c r="T28" s="4">
        <v>10436</v>
      </c>
      <c r="U28" s="4">
        <v>10442</v>
      </c>
      <c r="V28" s="4">
        <v>10468</v>
      </c>
      <c r="W28" s="4">
        <v>10463</v>
      </c>
      <c r="X28" s="4">
        <v>10460</v>
      </c>
      <c r="Y28" s="4">
        <v>10468</v>
      </c>
      <c r="Z28" s="9">
        <f t="shared" si="0"/>
        <v>747.56</v>
      </c>
      <c r="AA28" s="9">
        <f t="shared" si="3"/>
        <v>747.6</v>
      </c>
      <c r="AB28" s="9">
        <f t="shared" si="4"/>
        <v>747.63</v>
      </c>
      <c r="AC28" s="9">
        <f t="shared" si="4"/>
        <v>790.29</v>
      </c>
      <c r="AD28" s="9">
        <f t="shared" si="4"/>
        <v>791.26</v>
      </c>
      <c r="AE28" s="9">
        <f t="shared" si="4"/>
        <v>791.39</v>
      </c>
      <c r="AF28" s="9">
        <f t="shared" si="4"/>
        <v>791.77</v>
      </c>
      <c r="AG28" s="9">
        <f t="shared" si="6"/>
        <v>791.38</v>
      </c>
      <c r="AH28" s="9">
        <f t="shared" si="6"/>
        <v>790.95</v>
      </c>
      <c r="AI28" s="9">
        <f t="shared" si="6"/>
        <v>789.93</v>
      </c>
      <c r="AJ28" s="9">
        <f t="shared" si="6"/>
        <v>789.61</v>
      </c>
      <c r="AK28" s="9">
        <f t="shared" si="6"/>
        <v>788.22</v>
      </c>
      <c r="AM28" s="4">
        <f t="shared" si="5"/>
        <v>97841161.419999987</v>
      </c>
      <c r="AN28" s="4">
        <f>Pension2024!M28+SUM(B28:K28)+K28</f>
        <v>97409428.840000004</v>
      </c>
    </row>
    <row r="29" spans="1:40" x14ac:dyDescent="0.35">
      <c r="A29" t="s">
        <v>36</v>
      </c>
      <c r="B29" s="4">
        <v>1181357.67</v>
      </c>
      <c r="C29" s="4">
        <v>1181371.74</v>
      </c>
      <c r="D29" s="4">
        <v>1180576.31</v>
      </c>
      <c r="E29" s="4">
        <v>1259606.1200000001</v>
      </c>
      <c r="F29" s="4">
        <v>1257923.2</v>
      </c>
      <c r="G29" s="4">
        <v>1262206.8500000001</v>
      </c>
      <c r="H29" s="4">
        <v>1260735.93</v>
      </c>
      <c r="I29" s="4">
        <v>1260349.57</v>
      </c>
      <c r="J29" s="4">
        <v>1269209.6399999999</v>
      </c>
      <c r="K29" s="4">
        <v>1268446.4099999999</v>
      </c>
      <c r="L29" s="4">
        <v>1263027.23</v>
      </c>
      <c r="M29" s="4">
        <v>1257760.78</v>
      </c>
      <c r="N29" s="4">
        <v>1479</v>
      </c>
      <c r="O29" s="4">
        <v>1477</v>
      </c>
      <c r="P29" s="4">
        <v>1478</v>
      </c>
      <c r="Q29" s="4">
        <v>1480</v>
      </c>
      <c r="R29" s="4">
        <v>1484</v>
      </c>
      <c r="S29" s="4">
        <v>1485</v>
      </c>
      <c r="T29" s="4">
        <v>1487</v>
      </c>
      <c r="U29" s="4">
        <v>1490</v>
      </c>
      <c r="V29" s="4">
        <v>1495</v>
      </c>
      <c r="W29" s="4">
        <v>1493</v>
      </c>
      <c r="X29" s="4">
        <v>1490</v>
      </c>
      <c r="Y29" s="4">
        <v>1483</v>
      </c>
      <c r="Z29" s="9">
        <f t="shared" si="0"/>
        <v>798.75</v>
      </c>
      <c r="AA29" s="9">
        <f t="shared" si="3"/>
        <v>799.85</v>
      </c>
      <c r="AB29" s="9">
        <f t="shared" si="4"/>
        <v>798.77</v>
      </c>
      <c r="AC29" s="9">
        <f t="shared" si="4"/>
        <v>851.09</v>
      </c>
      <c r="AD29" s="9">
        <f t="shared" si="4"/>
        <v>847.66</v>
      </c>
      <c r="AE29" s="9">
        <f t="shared" si="4"/>
        <v>849.97</v>
      </c>
      <c r="AF29" s="9">
        <f t="shared" si="4"/>
        <v>847.84</v>
      </c>
      <c r="AG29" s="9">
        <f t="shared" si="6"/>
        <v>845.87</v>
      </c>
      <c r="AH29" s="9">
        <f t="shared" si="6"/>
        <v>848.97</v>
      </c>
      <c r="AI29" s="9">
        <f t="shared" si="6"/>
        <v>849.6</v>
      </c>
      <c r="AJ29" s="9">
        <f t="shared" si="6"/>
        <v>847.67</v>
      </c>
      <c r="AK29" s="9">
        <f t="shared" si="6"/>
        <v>848.12</v>
      </c>
      <c r="AM29" s="4">
        <f t="shared" si="5"/>
        <v>14902571.450000001</v>
      </c>
      <c r="AN29" s="4">
        <f>Pension2024!M29+SUM(B29:K29)+K29</f>
        <v>14827159.550000001</v>
      </c>
    </row>
    <row r="30" spans="1:40" x14ac:dyDescent="0.35">
      <c r="A30" t="s">
        <v>37</v>
      </c>
      <c r="B30" s="4">
        <v>1314585.55</v>
      </c>
      <c r="C30" s="4">
        <v>1312917.3600000001</v>
      </c>
      <c r="D30" s="4">
        <v>1321314.2</v>
      </c>
      <c r="E30" s="4">
        <v>1389914.75</v>
      </c>
      <c r="F30" s="4">
        <v>1391116.66</v>
      </c>
      <c r="G30" s="4">
        <v>1391748.2</v>
      </c>
      <c r="H30" s="4">
        <v>1393347.12</v>
      </c>
      <c r="I30" s="4">
        <v>1397552.48</v>
      </c>
      <c r="J30" s="4">
        <v>1401221.75</v>
      </c>
      <c r="K30" s="4">
        <v>1395923.9</v>
      </c>
      <c r="L30" s="4">
        <v>1394345.07</v>
      </c>
      <c r="M30" s="4">
        <v>1396610.62</v>
      </c>
      <c r="N30" s="4">
        <v>1617</v>
      </c>
      <c r="O30" s="4">
        <v>1618</v>
      </c>
      <c r="P30" s="4">
        <v>1622</v>
      </c>
      <c r="Q30" s="4">
        <v>1621</v>
      </c>
      <c r="R30" s="4">
        <v>1627</v>
      </c>
      <c r="S30" s="4">
        <v>1626</v>
      </c>
      <c r="T30" s="4">
        <v>1621</v>
      </c>
      <c r="U30" s="4">
        <v>1627</v>
      </c>
      <c r="V30" s="4">
        <v>1631</v>
      </c>
      <c r="W30" s="4">
        <v>1628</v>
      </c>
      <c r="X30" s="4">
        <v>1627</v>
      </c>
      <c r="Y30" s="4">
        <v>1633</v>
      </c>
      <c r="Z30" s="9">
        <f t="shared" si="0"/>
        <v>812.98</v>
      </c>
      <c r="AA30" s="9">
        <f t="shared" si="3"/>
        <v>811.44</v>
      </c>
      <c r="AB30" s="9">
        <f t="shared" si="4"/>
        <v>814.62</v>
      </c>
      <c r="AC30" s="9">
        <f t="shared" si="4"/>
        <v>857.44</v>
      </c>
      <c r="AD30" s="9">
        <f t="shared" si="4"/>
        <v>855.02</v>
      </c>
      <c r="AE30" s="9">
        <f t="shared" si="4"/>
        <v>855.93</v>
      </c>
      <c r="AF30" s="9">
        <f t="shared" si="4"/>
        <v>859.56</v>
      </c>
      <c r="AG30" s="9">
        <f t="shared" si="6"/>
        <v>858.98</v>
      </c>
      <c r="AH30" s="9">
        <f t="shared" si="6"/>
        <v>859.12</v>
      </c>
      <c r="AI30" s="9">
        <f t="shared" si="6"/>
        <v>857.45</v>
      </c>
      <c r="AJ30" s="9">
        <f t="shared" si="6"/>
        <v>857</v>
      </c>
      <c r="AK30" s="9">
        <f t="shared" si="6"/>
        <v>855.24</v>
      </c>
      <c r="AM30" s="4">
        <f t="shared" si="5"/>
        <v>16500597.66</v>
      </c>
      <c r="AN30" s="4">
        <f>Pension2024!M30+SUM(B30:K30)+K30</f>
        <v>16414060.4</v>
      </c>
    </row>
    <row r="31" spans="1:40" x14ac:dyDescent="0.35">
      <c r="A31" t="s">
        <v>38</v>
      </c>
      <c r="B31" s="4">
        <v>661874.25</v>
      </c>
      <c r="C31" s="4">
        <v>660976.56000000006</v>
      </c>
      <c r="D31" s="4">
        <v>662049.34</v>
      </c>
      <c r="E31" s="4">
        <v>707521.37</v>
      </c>
      <c r="F31" s="4">
        <v>703736.54</v>
      </c>
      <c r="G31" s="4">
        <v>703837.22</v>
      </c>
      <c r="H31" s="4">
        <v>706679.78</v>
      </c>
      <c r="I31" s="4">
        <v>702178.85</v>
      </c>
      <c r="J31" s="4">
        <v>699081.24</v>
      </c>
      <c r="K31" s="4">
        <v>698442.25</v>
      </c>
      <c r="L31" s="4">
        <v>705119.54</v>
      </c>
      <c r="M31" s="4">
        <v>702210.79</v>
      </c>
      <c r="N31" s="4">
        <v>872</v>
      </c>
      <c r="O31" s="4">
        <v>871</v>
      </c>
      <c r="P31" s="4">
        <v>873</v>
      </c>
      <c r="Q31" s="4">
        <v>877</v>
      </c>
      <c r="R31" s="4">
        <v>879</v>
      </c>
      <c r="S31" s="4">
        <v>880</v>
      </c>
      <c r="T31" s="4">
        <v>878</v>
      </c>
      <c r="U31" s="4">
        <v>875</v>
      </c>
      <c r="V31" s="4">
        <v>877</v>
      </c>
      <c r="W31" s="4">
        <v>876</v>
      </c>
      <c r="X31" s="4">
        <v>876</v>
      </c>
      <c r="Y31" s="4">
        <v>876</v>
      </c>
      <c r="Z31" s="9">
        <f t="shared" si="0"/>
        <v>759.03</v>
      </c>
      <c r="AA31" s="9">
        <f t="shared" si="3"/>
        <v>758.87</v>
      </c>
      <c r="AB31" s="9">
        <f t="shared" si="4"/>
        <v>758.36</v>
      </c>
      <c r="AC31" s="9">
        <f t="shared" si="4"/>
        <v>806.75</v>
      </c>
      <c r="AD31" s="9">
        <f t="shared" si="4"/>
        <v>800.61</v>
      </c>
      <c r="AE31" s="9">
        <f t="shared" si="4"/>
        <v>799.82</v>
      </c>
      <c r="AF31" s="9">
        <f t="shared" si="4"/>
        <v>804.87</v>
      </c>
      <c r="AG31" s="9">
        <f t="shared" si="6"/>
        <v>802.49</v>
      </c>
      <c r="AH31" s="9">
        <f t="shared" si="6"/>
        <v>797.13</v>
      </c>
      <c r="AI31" s="9">
        <f t="shared" si="6"/>
        <v>797.31</v>
      </c>
      <c r="AJ31" s="9">
        <f t="shared" si="6"/>
        <v>804.93</v>
      </c>
      <c r="AK31" s="9">
        <f t="shared" si="6"/>
        <v>801.61</v>
      </c>
      <c r="AM31" s="4">
        <f t="shared" si="5"/>
        <v>8313707.7300000004</v>
      </c>
      <c r="AN31" s="4">
        <f>Pension2024!M31+SUM(B31:K31)+K31</f>
        <v>8264813.75</v>
      </c>
    </row>
    <row r="32" spans="1:40" x14ac:dyDescent="0.35">
      <c r="A32" t="s">
        <v>39</v>
      </c>
      <c r="B32" s="4">
        <v>591215.32999999996</v>
      </c>
      <c r="C32" s="4">
        <v>593379.56999999995</v>
      </c>
      <c r="D32" s="4">
        <v>594133.4</v>
      </c>
      <c r="E32" s="4">
        <v>628507.88</v>
      </c>
      <c r="F32" s="4">
        <v>634515.30000000005</v>
      </c>
      <c r="G32" s="4">
        <v>639151.28</v>
      </c>
      <c r="H32" s="4">
        <v>641870.63</v>
      </c>
      <c r="I32" s="4">
        <v>641235.31999999995</v>
      </c>
      <c r="J32" s="4">
        <v>644107.57999999996</v>
      </c>
      <c r="K32" s="4">
        <v>647169.97</v>
      </c>
      <c r="L32" s="4">
        <v>649902.87</v>
      </c>
      <c r="M32" s="4">
        <v>652000.84</v>
      </c>
      <c r="N32" s="4">
        <v>730</v>
      </c>
      <c r="O32" s="4">
        <v>732</v>
      </c>
      <c r="P32" s="4">
        <v>734</v>
      </c>
      <c r="Q32" s="4">
        <v>733</v>
      </c>
      <c r="R32" s="4">
        <v>739</v>
      </c>
      <c r="S32" s="4">
        <v>745</v>
      </c>
      <c r="T32" s="4">
        <v>747</v>
      </c>
      <c r="U32" s="4">
        <v>746</v>
      </c>
      <c r="V32" s="4">
        <v>750</v>
      </c>
      <c r="W32" s="4">
        <v>756</v>
      </c>
      <c r="X32" s="4">
        <v>758</v>
      </c>
      <c r="Y32" s="4">
        <v>763</v>
      </c>
      <c r="Z32" s="9">
        <f t="shared" si="0"/>
        <v>809.88</v>
      </c>
      <c r="AA32" s="9">
        <f t="shared" si="3"/>
        <v>810.63</v>
      </c>
      <c r="AB32" s="9">
        <f t="shared" si="4"/>
        <v>809.45</v>
      </c>
      <c r="AC32" s="9">
        <f t="shared" si="4"/>
        <v>857.45</v>
      </c>
      <c r="AD32" s="9">
        <f t="shared" si="4"/>
        <v>858.61</v>
      </c>
      <c r="AE32" s="9">
        <f t="shared" si="4"/>
        <v>857.92</v>
      </c>
      <c r="AF32" s="9">
        <f t="shared" si="4"/>
        <v>859.26</v>
      </c>
      <c r="AG32" s="9">
        <f t="shared" si="6"/>
        <v>859.56</v>
      </c>
      <c r="AH32" s="9">
        <f t="shared" si="6"/>
        <v>858.81</v>
      </c>
      <c r="AI32" s="9">
        <f t="shared" si="6"/>
        <v>856.04</v>
      </c>
      <c r="AJ32" s="9">
        <f t="shared" si="6"/>
        <v>857.39</v>
      </c>
      <c r="AK32" s="9">
        <f t="shared" si="6"/>
        <v>854.52</v>
      </c>
      <c r="AM32" s="4">
        <f t="shared" si="5"/>
        <v>7557189.9699999997</v>
      </c>
      <c r="AN32" s="4">
        <f>Pension2024!M32+SUM(B32:K32)+K32</f>
        <v>7490838.0199999996</v>
      </c>
    </row>
    <row r="33" spans="1:40" x14ac:dyDescent="0.35">
      <c r="A33" t="s">
        <v>40</v>
      </c>
      <c r="B33" s="4">
        <v>2520012.64</v>
      </c>
      <c r="C33" s="4">
        <v>2511058.3199999998</v>
      </c>
      <c r="D33" s="4">
        <v>2511082.4</v>
      </c>
      <c r="E33" s="4">
        <v>2648801.39</v>
      </c>
      <c r="F33" s="4">
        <v>2649678.56</v>
      </c>
      <c r="G33" s="4">
        <v>2656024.89</v>
      </c>
      <c r="H33" s="4">
        <v>2659884.27</v>
      </c>
      <c r="I33" s="4">
        <v>2664121.7999999998</v>
      </c>
      <c r="J33" s="4">
        <v>2670697.13</v>
      </c>
      <c r="K33" s="4">
        <v>2676537.23</v>
      </c>
      <c r="L33" s="4">
        <v>2671032.94</v>
      </c>
      <c r="M33" s="4">
        <v>2665635.2799999998</v>
      </c>
      <c r="N33" s="4">
        <v>3174</v>
      </c>
      <c r="O33" s="4">
        <v>3168</v>
      </c>
      <c r="P33" s="4">
        <v>3172</v>
      </c>
      <c r="Q33" s="4">
        <v>3162</v>
      </c>
      <c r="R33" s="4">
        <v>3160</v>
      </c>
      <c r="S33" s="4">
        <v>3163</v>
      </c>
      <c r="T33" s="4">
        <v>3172</v>
      </c>
      <c r="U33" s="4">
        <v>3176</v>
      </c>
      <c r="V33" s="4">
        <v>3185</v>
      </c>
      <c r="W33" s="4">
        <v>3186</v>
      </c>
      <c r="X33" s="4">
        <v>3182</v>
      </c>
      <c r="Y33" s="4">
        <v>3182</v>
      </c>
      <c r="Z33" s="9">
        <f t="shared" si="0"/>
        <v>793.95</v>
      </c>
      <c r="AA33" s="9">
        <f t="shared" si="3"/>
        <v>792.63</v>
      </c>
      <c r="AB33" s="9">
        <f t="shared" si="4"/>
        <v>791.64</v>
      </c>
      <c r="AC33" s="9">
        <f t="shared" si="4"/>
        <v>837.7</v>
      </c>
      <c r="AD33" s="9">
        <f t="shared" si="4"/>
        <v>838.51</v>
      </c>
      <c r="AE33" s="9">
        <f t="shared" si="4"/>
        <v>839.72</v>
      </c>
      <c r="AF33" s="9">
        <f t="shared" si="4"/>
        <v>838.55</v>
      </c>
      <c r="AG33" s="9">
        <f t="shared" si="6"/>
        <v>838.83</v>
      </c>
      <c r="AH33" s="9">
        <f t="shared" si="6"/>
        <v>838.52</v>
      </c>
      <c r="AI33" s="9">
        <f t="shared" si="6"/>
        <v>840.09</v>
      </c>
      <c r="AJ33" s="9">
        <f t="shared" si="6"/>
        <v>839.42</v>
      </c>
      <c r="AK33" s="9">
        <f t="shared" si="6"/>
        <v>837.72</v>
      </c>
      <c r="AM33" s="4">
        <f t="shared" si="5"/>
        <v>31504566.850000005</v>
      </c>
      <c r="AN33" s="4">
        <f>Pension2024!M33+SUM(B33:K33)+K33</f>
        <v>31331536.040000003</v>
      </c>
    </row>
    <row r="34" spans="1:40" x14ac:dyDescent="0.35">
      <c r="A34" t="s">
        <v>41</v>
      </c>
      <c r="B34" s="4">
        <v>1489142.47</v>
      </c>
      <c r="C34" s="4">
        <v>1488640.33</v>
      </c>
      <c r="D34" s="4">
        <v>1487337.16</v>
      </c>
      <c r="E34" s="4">
        <v>1570783.5</v>
      </c>
      <c r="F34" s="4">
        <v>1570106.63</v>
      </c>
      <c r="G34" s="4">
        <v>1568602.94</v>
      </c>
      <c r="H34" s="4">
        <v>1571369.98</v>
      </c>
      <c r="I34" s="4">
        <v>1572753.16</v>
      </c>
      <c r="J34" s="4">
        <v>1572074.7</v>
      </c>
      <c r="K34" s="4">
        <v>1572710.44</v>
      </c>
      <c r="L34" s="4">
        <v>1573552.81</v>
      </c>
      <c r="M34" s="4">
        <v>1569299.12</v>
      </c>
      <c r="N34" s="4">
        <v>1923</v>
      </c>
      <c r="O34" s="4">
        <v>1922</v>
      </c>
      <c r="P34" s="4">
        <v>1917</v>
      </c>
      <c r="Q34" s="4">
        <v>1919</v>
      </c>
      <c r="R34" s="4">
        <v>1916</v>
      </c>
      <c r="S34" s="4">
        <v>1914</v>
      </c>
      <c r="T34" s="4">
        <v>1915</v>
      </c>
      <c r="U34" s="4">
        <v>1920</v>
      </c>
      <c r="V34" s="4">
        <v>1916</v>
      </c>
      <c r="W34" s="4">
        <v>1915</v>
      </c>
      <c r="X34" s="4">
        <v>1917</v>
      </c>
      <c r="Y34" s="4">
        <v>1913</v>
      </c>
      <c r="Z34" s="9">
        <f t="shared" si="0"/>
        <v>774.39</v>
      </c>
      <c r="AA34" s="9">
        <f t="shared" si="3"/>
        <v>774.53</v>
      </c>
      <c r="AB34" s="9">
        <f t="shared" si="4"/>
        <v>775.87</v>
      </c>
      <c r="AC34" s="9">
        <f t="shared" si="4"/>
        <v>818.54</v>
      </c>
      <c r="AD34" s="9">
        <f t="shared" si="4"/>
        <v>819.47</v>
      </c>
      <c r="AE34" s="9">
        <f t="shared" si="4"/>
        <v>819.54</v>
      </c>
      <c r="AF34" s="9">
        <f t="shared" si="4"/>
        <v>820.56</v>
      </c>
      <c r="AG34" s="9">
        <f t="shared" si="6"/>
        <v>819.14</v>
      </c>
      <c r="AH34" s="9">
        <f t="shared" si="6"/>
        <v>820.5</v>
      </c>
      <c r="AI34" s="9">
        <f t="shared" si="6"/>
        <v>821.26</v>
      </c>
      <c r="AJ34" s="9">
        <f t="shared" si="6"/>
        <v>820.84</v>
      </c>
      <c r="AK34" s="9">
        <f t="shared" si="6"/>
        <v>820.33</v>
      </c>
      <c r="AM34" s="4">
        <f t="shared" si="5"/>
        <v>18606373.239999998</v>
      </c>
      <c r="AN34" s="4">
        <f>Pension2024!M34+SUM(B34:K34)+K34</f>
        <v>18509946.260000002</v>
      </c>
    </row>
    <row r="35" spans="1:40" x14ac:dyDescent="0.35">
      <c r="A35" t="s">
        <v>42</v>
      </c>
      <c r="B35" s="4">
        <v>1151513.75</v>
      </c>
      <c r="C35" s="4">
        <v>1156268.28</v>
      </c>
      <c r="D35" s="4">
        <v>1151925.4099999999</v>
      </c>
      <c r="E35" s="4">
        <v>1216557.8899999999</v>
      </c>
      <c r="F35" s="4">
        <v>1219670.1299999999</v>
      </c>
      <c r="G35" s="4">
        <v>1218190.81</v>
      </c>
      <c r="H35" s="4">
        <v>1220808.6299999999</v>
      </c>
      <c r="I35" s="4">
        <v>1221038.07</v>
      </c>
      <c r="J35" s="4">
        <v>1220773.02</v>
      </c>
      <c r="K35" s="4">
        <v>1215578.1599999999</v>
      </c>
      <c r="L35" s="4">
        <v>1217893.2</v>
      </c>
      <c r="M35" s="4">
        <v>1214785.8600000001</v>
      </c>
      <c r="N35" s="4">
        <v>1506</v>
      </c>
      <c r="O35" s="4">
        <v>1511</v>
      </c>
      <c r="P35" s="4">
        <v>1505</v>
      </c>
      <c r="Q35" s="4">
        <v>1503</v>
      </c>
      <c r="R35" s="4">
        <v>1508</v>
      </c>
      <c r="S35" s="4">
        <v>1507</v>
      </c>
      <c r="T35" s="4">
        <v>1507</v>
      </c>
      <c r="U35" s="4">
        <v>1507</v>
      </c>
      <c r="V35" s="4">
        <v>1509</v>
      </c>
      <c r="W35" s="4">
        <v>1499</v>
      </c>
      <c r="X35" s="4">
        <v>1498</v>
      </c>
      <c r="Y35" s="4">
        <v>1500</v>
      </c>
      <c r="Z35" s="9">
        <f t="shared" si="0"/>
        <v>764.62</v>
      </c>
      <c r="AA35" s="9">
        <f t="shared" si="3"/>
        <v>765.23</v>
      </c>
      <c r="AB35" s="9">
        <f t="shared" si="4"/>
        <v>765.4</v>
      </c>
      <c r="AC35" s="9">
        <f t="shared" si="4"/>
        <v>809.42</v>
      </c>
      <c r="AD35" s="9">
        <f t="shared" si="4"/>
        <v>808.8</v>
      </c>
      <c r="AE35" s="9">
        <f t="shared" si="4"/>
        <v>808.35</v>
      </c>
      <c r="AF35" s="9">
        <f t="shared" si="4"/>
        <v>810.09</v>
      </c>
      <c r="AG35" s="9">
        <f t="shared" si="6"/>
        <v>810.24</v>
      </c>
      <c r="AH35" s="9">
        <f t="shared" si="6"/>
        <v>808.99</v>
      </c>
      <c r="AI35" s="9">
        <f t="shared" si="6"/>
        <v>810.93</v>
      </c>
      <c r="AJ35" s="9">
        <f t="shared" si="6"/>
        <v>813.01</v>
      </c>
      <c r="AK35" s="9">
        <f t="shared" si="6"/>
        <v>809.86</v>
      </c>
      <c r="AM35" s="4">
        <f t="shared" si="5"/>
        <v>14425003.209999997</v>
      </c>
      <c r="AN35" s="4">
        <f>Pension2024!M35+SUM(B35:K35)+K35</f>
        <v>14352993.689999998</v>
      </c>
    </row>
    <row r="36" spans="1:40" x14ac:dyDescent="0.35">
      <c r="A36" t="s">
        <v>43</v>
      </c>
      <c r="B36" s="4">
        <v>2084433.16</v>
      </c>
      <c r="C36" s="4">
        <v>2078969.12</v>
      </c>
      <c r="D36" s="4">
        <v>2074603.18</v>
      </c>
      <c r="E36" s="4">
        <v>2189623.79</v>
      </c>
      <c r="F36" s="4">
        <v>2186259.41</v>
      </c>
      <c r="G36" s="4">
        <v>2177398.29</v>
      </c>
      <c r="H36" s="4">
        <v>2178212.35</v>
      </c>
      <c r="I36" s="4">
        <v>2177229</v>
      </c>
      <c r="J36" s="4">
        <v>2172521.59</v>
      </c>
      <c r="K36" s="4">
        <v>2174258.19</v>
      </c>
      <c r="L36" s="4">
        <v>2165320.7799999998</v>
      </c>
      <c r="M36" s="4">
        <v>2166558.66</v>
      </c>
      <c r="N36" s="4">
        <v>2748</v>
      </c>
      <c r="O36" s="4">
        <v>2738</v>
      </c>
      <c r="P36" s="4">
        <v>2731</v>
      </c>
      <c r="Q36" s="4">
        <v>2726</v>
      </c>
      <c r="R36" s="4">
        <v>2722</v>
      </c>
      <c r="S36" s="4">
        <v>2710</v>
      </c>
      <c r="T36" s="4">
        <v>2707</v>
      </c>
      <c r="U36" s="4">
        <v>2706</v>
      </c>
      <c r="V36" s="4">
        <v>2709</v>
      </c>
      <c r="W36" s="4">
        <v>2707</v>
      </c>
      <c r="X36" s="4">
        <v>2704</v>
      </c>
      <c r="Y36" s="4">
        <v>2707</v>
      </c>
      <c r="Z36" s="9">
        <f t="shared" si="0"/>
        <v>758.53</v>
      </c>
      <c r="AA36" s="9">
        <f t="shared" si="3"/>
        <v>759.3</v>
      </c>
      <c r="AB36" s="9">
        <f t="shared" si="4"/>
        <v>759.65</v>
      </c>
      <c r="AC36" s="9">
        <f t="shared" si="4"/>
        <v>803.24</v>
      </c>
      <c r="AD36" s="9">
        <f t="shared" si="4"/>
        <v>803.18</v>
      </c>
      <c r="AE36" s="9">
        <f t="shared" si="4"/>
        <v>803.47</v>
      </c>
      <c r="AF36" s="9">
        <f t="shared" si="4"/>
        <v>804.66</v>
      </c>
      <c r="AG36" s="9">
        <f t="shared" si="6"/>
        <v>804.59</v>
      </c>
      <c r="AH36" s="9">
        <f t="shared" si="6"/>
        <v>801.96</v>
      </c>
      <c r="AI36" s="9">
        <f t="shared" si="6"/>
        <v>803.2</v>
      </c>
      <c r="AJ36" s="9">
        <f t="shared" si="6"/>
        <v>800.78</v>
      </c>
      <c r="AK36" s="9">
        <f t="shared" si="6"/>
        <v>800.35</v>
      </c>
      <c r="AM36" s="4">
        <f t="shared" si="5"/>
        <v>25825387.52</v>
      </c>
      <c r="AN36" s="4">
        <f>Pension2024!M36+SUM(B36:K36)+K36</f>
        <v>25758540.669999998</v>
      </c>
    </row>
    <row r="37" spans="1:40" x14ac:dyDescent="0.35">
      <c r="A37" t="s">
        <v>44</v>
      </c>
      <c r="B37" s="4">
        <v>3151188.85</v>
      </c>
      <c r="C37" s="4">
        <v>3155631.39</v>
      </c>
      <c r="D37" s="4">
        <v>3162823.07</v>
      </c>
      <c r="E37" s="4">
        <v>3356725.03</v>
      </c>
      <c r="F37" s="4">
        <v>3352897.47</v>
      </c>
      <c r="G37" s="4">
        <v>3366505.24</v>
      </c>
      <c r="H37" s="4">
        <v>3369724.21</v>
      </c>
      <c r="I37" s="4">
        <v>3364413.96</v>
      </c>
      <c r="J37" s="4">
        <v>3374976.84</v>
      </c>
      <c r="K37" s="4">
        <v>3374009.58</v>
      </c>
      <c r="L37" s="4">
        <v>3375486.49</v>
      </c>
      <c r="M37" s="4">
        <v>3373390.72</v>
      </c>
      <c r="N37" s="4">
        <v>4200</v>
      </c>
      <c r="O37" s="4">
        <v>4212</v>
      </c>
      <c r="P37" s="4">
        <v>4222</v>
      </c>
      <c r="Q37" s="4">
        <v>4225</v>
      </c>
      <c r="R37" s="4">
        <v>4226</v>
      </c>
      <c r="S37" s="4">
        <v>4241</v>
      </c>
      <c r="T37" s="4">
        <v>4245</v>
      </c>
      <c r="U37" s="4">
        <v>4241</v>
      </c>
      <c r="V37" s="4">
        <v>4255</v>
      </c>
      <c r="W37" s="4">
        <v>4252</v>
      </c>
      <c r="X37" s="4">
        <v>4249</v>
      </c>
      <c r="Y37" s="4">
        <v>4261</v>
      </c>
      <c r="Z37" s="9">
        <f t="shared" si="0"/>
        <v>750.28</v>
      </c>
      <c r="AA37" s="9">
        <f t="shared" si="3"/>
        <v>749.2</v>
      </c>
      <c r="AB37" s="9">
        <f t="shared" si="4"/>
        <v>749.13</v>
      </c>
      <c r="AC37" s="9">
        <f t="shared" si="4"/>
        <v>794.49</v>
      </c>
      <c r="AD37" s="9">
        <f t="shared" si="4"/>
        <v>793.4</v>
      </c>
      <c r="AE37" s="9">
        <f t="shared" si="4"/>
        <v>793.8</v>
      </c>
      <c r="AF37" s="9">
        <f t="shared" si="4"/>
        <v>793.81</v>
      </c>
      <c r="AG37" s="9">
        <f t="shared" si="6"/>
        <v>793.31</v>
      </c>
      <c r="AH37" s="9">
        <f t="shared" si="6"/>
        <v>793.18</v>
      </c>
      <c r="AI37" s="9">
        <f t="shared" si="6"/>
        <v>793.51</v>
      </c>
      <c r="AJ37" s="9">
        <f t="shared" si="6"/>
        <v>794.42</v>
      </c>
      <c r="AK37" s="9">
        <f t="shared" si="6"/>
        <v>791.69</v>
      </c>
      <c r="AM37" s="4">
        <f t="shared" si="5"/>
        <v>39777772.850000001</v>
      </c>
      <c r="AN37" s="4">
        <f>Pension2024!M37+SUM(B37:K37)+K37</f>
        <v>39545786.460000001</v>
      </c>
    </row>
    <row r="38" spans="1:40" x14ac:dyDescent="0.35">
      <c r="A38" t="s">
        <v>45</v>
      </c>
      <c r="B38" s="4">
        <v>450975.3</v>
      </c>
      <c r="C38" s="4">
        <v>447269.7</v>
      </c>
      <c r="D38" s="4">
        <v>445356.78</v>
      </c>
      <c r="E38" s="4">
        <v>472450.57</v>
      </c>
      <c r="F38" s="4">
        <v>472035.25</v>
      </c>
      <c r="G38" s="4">
        <v>471269.35</v>
      </c>
      <c r="H38" s="4">
        <v>468979.44</v>
      </c>
      <c r="I38" s="4">
        <v>469718.72</v>
      </c>
      <c r="J38" s="4">
        <v>470884.05</v>
      </c>
      <c r="K38" s="4">
        <v>472795.61</v>
      </c>
      <c r="L38" s="4">
        <v>473164.2</v>
      </c>
      <c r="M38" s="4">
        <v>472096.06</v>
      </c>
      <c r="N38" s="4">
        <v>563</v>
      </c>
      <c r="O38" s="4">
        <v>558</v>
      </c>
      <c r="P38" s="4">
        <v>554</v>
      </c>
      <c r="Q38" s="4">
        <v>555</v>
      </c>
      <c r="R38" s="4">
        <v>554</v>
      </c>
      <c r="S38" s="4">
        <v>553</v>
      </c>
      <c r="T38" s="4">
        <v>552</v>
      </c>
      <c r="U38" s="4">
        <v>552</v>
      </c>
      <c r="V38" s="4">
        <v>554</v>
      </c>
      <c r="W38" s="4">
        <v>556</v>
      </c>
      <c r="X38" s="4">
        <v>556</v>
      </c>
      <c r="Y38" s="4">
        <v>556</v>
      </c>
      <c r="Z38" s="9">
        <f t="shared" si="0"/>
        <v>801.02</v>
      </c>
      <c r="AA38" s="9">
        <f t="shared" si="3"/>
        <v>801.56</v>
      </c>
      <c r="AB38" s="9">
        <f t="shared" si="4"/>
        <v>803.89</v>
      </c>
      <c r="AC38" s="9">
        <f t="shared" si="4"/>
        <v>851.26</v>
      </c>
      <c r="AD38" s="9">
        <f t="shared" si="4"/>
        <v>852.05</v>
      </c>
      <c r="AE38" s="9">
        <f t="shared" si="4"/>
        <v>852.2</v>
      </c>
      <c r="AF38" s="9">
        <f t="shared" si="4"/>
        <v>849.6</v>
      </c>
      <c r="AG38" s="9">
        <f t="shared" si="6"/>
        <v>850.94</v>
      </c>
      <c r="AH38" s="9">
        <f t="shared" si="6"/>
        <v>849.97</v>
      </c>
      <c r="AI38" s="9">
        <f t="shared" si="6"/>
        <v>850.35</v>
      </c>
      <c r="AJ38" s="9">
        <f t="shared" si="6"/>
        <v>851.01</v>
      </c>
      <c r="AK38" s="9">
        <f t="shared" si="6"/>
        <v>849.09</v>
      </c>
      <c r="AM38" s="4">
        <f t="shared" si="5"/>
        <v>5586995.0300000003</v>
      </c>
      <c r="AN38" s="4">
        <f>Pension2024!M38+SUM(B38:K38)+K38</f>
        <v>5560163.4200000009</v>
      </c>
    </row>
    <row r="39" spans="1:40" x14ac:dyDescent="0.35">
      <c r="A39" t="s">
        <v>46</v>
      </c>
      <c r="B39" s="4">
        <v>1661698.35</v>
      </c>
      <c r="C39" s="4">
        <v>1662783.71</v>
      </c>
      <c r="D39" s="4">
        <v>1670964.74</v>
      </c>
      <c r="E39" s="4">
        <v>1766464.65</v>
      </c>
      <c r="F39" s="4">
        <v>1764986.8799999999</v>
      </c>
      <c r="G39" s="4">
        <v>1765861.04</v>
      </c>
      <c r="H39" s="4">
        <v>1770556.98</v>
      </c>
      <c r="I39" s="4">
        <v>1773532.45</v>
      </c>
      <c r="J39" s="4">
        <v>1769409.12</v>
      </c>
      <c r="K39" s="4">
        <v>1765371.94</v>
      </c>
      <c r="L39" s="4">
        <v>1760877.13</v>
      </c>
      <c r="M39" s="4">
        <v>1760482.25</v>
      </c>
      <c r="N39" s="4">
        <v>2180</v>
      </c>
      <c r="O39" s="4">
        <v>2186</v>
      </c>
      <c r="P39" s="4">
        <v>2191</v>
      </c>
      <c r="Q39" s="4">
        <v>2192</v>
      </c>
      <c r="R39" s="4">
        <v>2194</v>
      </c>
      <c r="S39" s="4">
        <v>2195</v>
      </c>
      <c r="T39" s="4">
        <v>2198</v>
      </c>
      <c r="U39" s="4">
        <v>2198</v>
      </c>
      <c r="V39" s="4">
        <v>2193</v>
      </c>
      <c r="W39" s="4">
        <v>2193</v>
      </c>
      <c r="X39" s="4">
        <v>2188</v>
      </c>
      <c r="Y39" s="4">
        <v>2187</v>
      </c>
      <c r="Z39" s="9">
        <f t="shared" si="0"/>
        <v>762.25</v>
      </c>
      <c r="AA39" s="9">
        <f t="shared" si="3"/>
        <v>760.65</v>
      </c>
      <c r="AB39" s="9">
        <f t="shared" si="4"/>
        <v>762.65</v>
      </c>
      <c r="AC39" s="9">
        <f t="shared" si="4"/>
        <v>805.87</v>
      </c>
      <c r="AD39" s="9">
        <f t="shared" si="4"/>
        <v>804.46</v>
      </c>
      <c r="AE39" s="9">
        <f t="shared" si="4"/>
        <v>804.49</v>
      </c>
      <c r="AF39" s="9">
        <f t="shared" si="4"/>
        <v>805.53</v>
      </c>
      <c r="AG39" s="9">
        <f t="shared" si="6"/>
        <v>806.88</v>
      </c>
      <c r="AH39" s="9">
        <f t="shared" si="6"/>
        <v>806.84</v>
      </c>
      <c r="AI39" s="9">
        <f t="shared" si="6"/>
        <v>805</v>
      </c>
      <c r="AJ39" s="9">
        <f t="shared" si="6"/>
        <v>804.79</v>
      </c>
      <c r="AK39" s="9">
        <f t="shared" si="6"/>
        <v>804.98</v>
      </c>
      <c r="AM39" s="4">
        <f t="shared" si="5"/>
        <v>20892989.239999998</v>
      </c>
      <c r="AN39" s="4">
        <f>Pension2024!M39+SUM(B39:K39)+K39</f>
        <v>20806341.890000001</v>
      </c>
    </row>
    <row r="40" spans="1:40" x14ac:dyDescent="0.35">
      <c r="A40" t="s">
        <v>47</v>
      </c>
      <c r="B40" s="4">
        <v>1144745.43</v>
      </c>
      <c r="C40" s="4">
        <v>1143703.1599999999</v>
      </c>
      <c r="D40" s="4">
        <v>1146998.0900000001</v>
      </c>
      <c r="E40" s="4">
        <v>1209800.8899999999</v>
      </c>
      <c r="F40" s="4">
        <v>1208305.28</v>
      </c>
      <c r="G40" s="4">
        <v>1211763.18</v>
      </c>
      <c r="H40" s="4">
        <v>1210150.25</v>
      </c>
      <c r="I40" s="4">
        <v>1210260.6499999999</v>
      </c>
      <c r="J40" s="4">
        <v>1207056.74</v>
      </c>
      <c r="K40" s="4">
        <v>1207374.1499999999</v>
      </c>
      <c r="L40" s="4">
        <v>1196980.26</v>
      </c>
      <c r="M40" s="4">
        <v>1192463.6499999999</v>
      </c>
      <c r="N40" s="4">
        <v>1553</v>
      </c>
      <c r="O40" s="4">
        <v>1552</v>
      </c>
      <c r="P40" s="4">
        <v>1555</v>
      </c>
      <c r="Q40" s="4">
        <v>1551</v>
      </c>
      <c r="R40" s="4">
        <v>1550</v>
      </c>
      <c r="S40" s="4">
        <v>1547</v>
      </c>
      <c r="T40" s="4">
        <v>1547</v>
      </c>
      <c r="U40" s="4">
        <v>1548</v>
      </c>
      <c r="V40" s="4">
        <v>1545</v>
      </c>
      <c r="W40" s="4">
        <v>1542</v>
      </c>
      <c r="X40" s="4">
        <v>1531</v>
      </c>
      <c r="Y40" s="4">
        <v>1523</v>
      </c>
      <c r="Z40" s="9">
        <f t="shared" si="0"/>
        <v>737.12</v>
      </c>
      <c r="AA40" s="9">
        <f t="shared" si="3"/>
        <v>736.92</v>
      </c>
      <c r="AB40" s="9">
        <f t="shared" si="4"/>
        <v>737.62</v>
      </c>
      <c r="AC40" s="9">
        <f t="shared" si="4"/>
        <v>780.01</v>
      </c>
      <c r="AD40" s="9">
        <f t="shared" si="4"/>
        <v>779.55</v>
      </c>
      <c r="AE40" s="9">
        <f t="shared" si="4"/>
        <v>783.3</v>
      </c>
      <c r="AF40" s="9">
        <f t="shared" si="4"/>
        <v>782.26</v>
      </c>
      <c r="AG40" s="9">
        <f t="shared" si="6"/>
        <v>781.82</v>
      </c>
      <c r="AH40" s="9">
        <f t="shared" si="6"/>
        <v>781.27</v>
      </c>
      <c r="AI40" s="9">
        <f t="shared" si="6"/>
        <v>782.99</v>
      </c>
      <c r="AJ40" s="9">
        <f t="shared" si="6"/>
        <v>781.83</v>
      </c>
      <c r="AK40" s="9">
        <f t="shared" si="6"/>
        <v>782.97</v>
      </c>
      <c r="AM40" s="4">
        <f t="shared" si="5"/>
        <v>14289601.73</v>
      </c>
      <c r="AN40" s="4">
        <f>Pension2024!M40+SUM(B40:K40)+K40</f>
        <v>14253003.960000001</v>
      </c>
    </row>
    <row r="41" spans="1:40" x14ac:dyDescent="0.35">
      <c r="A41" t="s">
        <v>48</v>
      </c>
      <c r="B41" s="4">
        <v>1497221.87</v>
      </c>
      <c r="C41" s="4">
        <v>1503816.78</v>
      </c>
      <c r="D41" s="4">
        <v>1499184.32</v>
      </c>
      <c r="E41" s="4">
        <v>1592464.89</v>
      </c>
      <c r="F41" s="4">
        <v>1593863.35</v>
      </c>
      <c r="G41" s="4">
        <v>1600084.1</v>
      </c>
      <c r="H41" s="4">
        <v>1599125.34</v>
      </c>
      <c r="I41" s="4">
        <v>1598306.8</v>
      </c>
      <c r="J41" s="4">
        <v>1596509.08</v>
      </c>
      <c r="K41" s="4">
        <v>1598562.77</v>
      </c>
      <c r="L41" s="4">
        <v>1592129.28</v>
      </c>
      <c r="M41" s="4">
        <v>1598565.21</v>
      </c>
      <c r="N41" s="4">
        <v>1939</v>
      </c>
      <c r="O41" s="4">
        <v>1940</v>
      </c>
      <c r="P41" s="4">
        <v>1942</v>
      </c>
      <c r="Q41" s="4">
        <v>1947</v>
      </c>
      <c r="R41" s="4">
        <v>1950</v>
      </c>
      <c r="S41" s="4">
        <v>1955</v>
      </c>
      <c r="T41" s="4">
        <v>1958</v>
      </c>
      <c r="U41" s="4">
        <v>1955</v>
      </c>
      <c r="V41" s="4">
        <v>1955</v>
      </c>
      <c r="W41" s="4">
        <v>1956</v>
      </c>
      <c r="X41" s="4">
        <v>1951</v>
      </c>
      <c r="Y41" s="4">
        <v>1957</v>
      </c>
      <c r="Z41" s="9">
        <f t="shared" si="0"/>
        <v>772.16</v>
      </c>
      <c r="AA41" s="9">
        <f t="shared" si="3"/>
        <v>775.16</v>
      </c>
      <c r="AB41" s="9">
        <f t="shared" si="4"/>
        <v>771.98</v>
      </c>
      <c r="AC41" s="9">
        <f t="shared" si="4"/>
        <v>817.91</v>
      </c>
      <c r="AD41" s="9">
        <f t="shared" si="4"/>
        <v>817.37</v>
      </c>
      <c r="AE41" s="9">
        <f t="shared" si="4"/>
        <v>818.46</v>
      </c>
      <c r="AF41" s="9">
        <f t="shared" si="4"/>
        <v>816.71</v>
      </c>
      <c r="AG41" s="9">
        <f t="shared" si="6"/>
        <v>817.55</v>
      </c>
      <c r="AH41" s="9">
        <f t="shared" si="6"/>
        <v>816.63</v>
      </c>
      <c r="AI41" s="9">
        <f t="shared" si="6"/>
        <v>817.26</v>
      </c>
      <c r="AJ41" s="9">
        <f t="shared" si="6"/>
        <v>816.06</v>
      </c>
      <c r="AK41" s="9">
        <f t="shared" si="6"/>
        <v>816.84</v>
      </c>
      <c r="AM41" s="4">
        <f t="shared" si="5"/>
        <v>18869833.790000003</v>
      </c>
      <c r="AN41" s="4">
        <f>Pension2024!M41+SUM(B41:K41)+K41</f>
        <v>18780318.580000002</v>
      </c>
    </row>
    <row r="42" spans="1:40" x14ac:dyDescent="0.35">
      <c r="A42" t="s">
        <v>49</v>
      </c>
      <c r="B42" s="4">
        <v>11876201.869999999</v>
      </c>
      <c r="C42" s="4">
        <v>11860279.960000001</v>
      </c>
      <c r="D42" s="4">
        <v>11886393.130000001</v>
      </c>
      <c r="E42" s="4">
        <v>12533643.710000001</v>
      </c>
      <c r="F42" s="4">
        <v>12535254.9</v>
      </c>
      <c r="G42" s="4">
        <v>12555551.74</v>
      </c>
      <c r="H42" s="4">
        <v>12555381.17</v>
      </c>
      <c r="I42" s="4">
        <v>12569923.43</v>
      </c>
      <c r="J42" s="4">
        <v>12592829.460000001</v>
      </c>
      <c r="K42" s="4">
        <v>12585211.82</v>
      </c>
      <c r="L42" s="4">
        <v>12554956.17</v>
      </c>
      <c r="M42" s="4">
        <v>12559852.16</v>
      </c>
      <c r="N42" s="4">
        <v>16465</v>
      </c>
      <c r="O42" s="4">
        <v>16450</v>
      </c>
      <c r="P42" s="4">
        <v>16447</v>
      </c>
      <c r="Q42" s="4">
        <v>16451</v>
      </c>
      <c r="R42" s="4">
        <v>16461</v>
      </c>
      <c r="S42" s="4">
        <v>16482</v>
      </c>
      <c r="T42" s="4">
        <v>16478</v>
      </c>
      <c r="U42" s="4">
        <v>16502</v>
      </c>
      <c r="V42" s="4">
        <v>16536</v>
      </c>
      <c r="W42" s="4">
        <v>16539</v>
      </c>
      <c r="X42" s="4">
        <v>16512</v>
      </c>
      <c r="Y42" s="4">
        <v>16575</v>
      </c>
      <c r="Z42" s="9">
        <f t="shared" si="0"/>
        <v>721.3</v>
      </c>
      <c r="AA42" s="9">
        <f t="shared" si="3"/>
        <v>720.99</v>
      </c>
      <c r="AB42" s="9">
        <f t="shared" si="4"/>
        <v>722.71</v>
      </c>
      <c r="AC42" s="9">
        <f t="shared" si="4"/>
        <v>761.88</v>
      </c>
      <c r="AD42" s="9">
        <f t="shared" si="4"/>
        <v>761.51</v>
      </c>
      <c r="AE42" s="9">
        <f t="shared" si="4"/>
        <v>761.77</v>
      </c>
      <c r="AF42" s="9">
        <f t="shared" si="4"/>
        <v>761.95</v>
      </c>
      <c r="AG42" s="9">
        <f t="shared" si="6"/>
        <v>761.72</v>
      </c>
      <c r="AH42" s="9">
        <f t="shared" si="6"/>
        <v>761.54</v>
      </c>
      <c r="AI42" s="9">
        <f t="shared" si="6"/>
        <v>760.94</v>
      </c>
      <c r="AJ42" s="9">
        <f t="shared" si="6"/>
        <v>760.35</v>
      </c>
      <c r="AK42" s="9">
        <f t="shared" si="6"/>
        <v>757.76</v>
      </c>
      <c r="AM42" s="4">
        <f t="shared" si="5"/>
        <v>148665479.51999998</v>
      </c>
      <c r="AN42" s="4">
        <f>Pension2024!M42+SUM(B42:K42)+K42</f>
        <v>148025625.16</v>
      </c>
    </row>
    <row r="43" spans="1:40" x14ac:dyDescent="0.35">
      <c r="A43" t="s">
        <v>50</v>
      </c>
      <c r="B43" s="4">
        <v>1142348.22</v>
      </c>
      <c r="C43" s="4">
        <v>1142651.8700000001</v>
      </c>
      <c r="D43" s="4">
        <v>1141421.6000000001</v>
      </c>
      <c r="E43" s="4">
        <v>1208796.3</v>
      </c>
      <c r="F43" s="4">
        <v>1219571.53</v>
      </c>
      <c r="G43" s="4">
        <v>1219217.6100000001</v>
      </c>
      <c r="H43" s="4">
        <v>1221409.69</v>
      </c>
      <c r="I43" s="4">
        <v>1223503.6399999999</v>
      </c>
      <c r="J43" s="4">
        <v>1225018.27</v>
      </c>
      <c r="K43" s="4">
        <v>1227913.0900000001</v>
      </c>
      <c r="L43" s="4">
        <v>1225232.79</v>
      </c>
      <c r="M43" s="4">
        <v>1224102.8</v>
      </c>
      <c r="N43" s="4">
        <v>1496</v>
      </c>
      <c r="O43" s="4">
        <v>1497</v>
      </c>
      <c r="P43" s="4">
        <v>1497</v>
      </c>
      <c r="Q43" s="4">
        <v>1500</v>
      </c>
      <c r="R43" s="4">
        <v>1510</v>
      </c>
      <c r="S43" s="4">
        <v>1511</v>
      </c>
      <c r="T43" s="4">
        <v>1516</v>
      </c>
      <c r="U43" s="4">
        <v>1516</v>
      </c>
      <c r="V43" s="4">
        <v>1517</v>
      </c>
      <c r="W43" s="4">
        <v>1520</v>
      </c>
      <c r="X43" s="4">
        <v>1518</v>
      </c>
      <c r="Y43" s="4">
        <v>1522</v>
      </c>
      <c r="Z43" s="9">
        <f t="shared" si="0"/>
        <v>763.6</v>
      </c>
      <c r="AA43" s="9">
        <f t="shared" si="3"/>
        <v>763.29</v>
      </c>
      <c r="AB43" s="9">
        <f t="shared" si="4"/>
        <v>762.47</v>
      </c>
      <c r="AC43" s="9">
        <f t="shared" si="4"/>
        <v>805.86</v>
      </c>
      <c r="AD43" s="9">
        <f t="shared" si="4"/>
        <v>807.66</v>
      </c>
      <c r="AE43" s="9">
        <f t="shared" si="4"/>
        <v>806.89</v>
      </c>
      <c r="AF43" s="9">
        <f t="shared" si="4"/>
        <v>805.68</v>
      </c>
      <c r="AG43" s="9">
        <f t="shared" si="6"/>
        <v>807.06</v>
      </c>
      <c r="AH43" s="9">
        <f t="shared" si="6"/>
        <v>807.53</v>
      </c>
      <c r="AI43" s="9">
        <f t="shared" si="6"/>
        <v>807.84</v>
      </c>
      <c r="AJ43" s="9">
        <f t="shared" si="6"/>
        <v>807.14</v>
      </c>
      <c r="AK43" s="9">
        <f t="shared" si="6"/>
        <v>804.27</v>
      </c>
      <c r="AM43" s="4">
        <f t="shared" si="5"/>
        <v>14421187.41</v>
      </c>
      <c r="AN43" s="4">
        <f>Pension2024!M43+SUM(B43:K43)+K43</f>
        <v>14319979.460000001</v>
      </c>
    </row>
    <row r="44" spans="1:40" x14ac:dyDescent="0.35">
      <c r="A44" t="s">
        <v>51</v>
      </c>
      <c r="B44" s="4">
        <v>692954.51</v>
      </c>
      <c r="C44" s="4">
        <v>695919.63</v>
      </c>
      <c r="D44" s="4">
        <v>696906.91</v>
      </c>
      <c r="E44" s="4">
        <v>739181.73</v>
      </c>
      <c r="F44" s="4">
        <v>732497.27</v>
      </c>
      <c r="G44" s="4">
        <v>736742.1</v>
      </c>
      <c r="H44" s="4">
        <v>739853.52</v>
      </c>
      <c r="I44" s="4">
        <v>737377.87</v>
      </c>
      <c r="J44" s="4">
        <v>740593.1</v>
      </c>
      <c r="K44" s="4">
        <v>743439.68</v>
      </c>
      <c r="L44" s="4">
        <v>740221.93</v>
      </c>
      <c r="M44" s="4">
        <v>737975.63</v>
      </c>
      <c r="N44" s="4">
        <v>856</v>
      </c>
      <c r="O44" s="4">
        <v>858</v>
      </c>
      <c r="P44" s="4">
        <v>859</v>
      </c>
      <c r="Q44" s="4">
        <v>860</v>
      </c>
      <c r="R44" s="4">
        <v>860</v>
      </c>
      <c r="S44" s="4">
        <v>865</v>
      </c>
      <c r="T44" s="4">
        <v>869</v>
      </c>
      <c r="U44" s="4">
        <v>866</v>
      </c>
      <c r="V44" s="4">
        <v>870</v>
      </c>
      <c r="W44" s="4">
        <v>868</v>
      </c>
      <c r="X44" s="4">
        <v>869</v>
      </c>
      <c r="Y44" s="4">
        <v>866</v>
      </c>
      <c r="Z44" s="9">
        <f t="shared" si="0"/>
        <v>809.53</v>
      </c>
      <c r="AA44" s="9">
        <f t="shared" si="3"/>
        <v>811.1</v>
      </c>
      <c r="AB44" s="9">
        <f t="shared" si="4"/>
        <v>811.3</v>
      </c>
      <c r="AC44" s="9">
        <f t="shared" si="4"/>
        <v>859.51</v>
      </c>
      <c r="AD44" s="9">
        <f t="shared" si="4"/>
        <v>851.74</v>
      </c>
      <c r="AE44" s="9">
        <f t="shared" si="4"/>
        <v>851.72</v>
      </c>
      <c r="AF44" s="9">
        <f t="shared" si="4"/>
        <v>851.38</v>
      </c>
      <c r="AG44" s="9">
        <f t="shared" si="6"/>
        <v>851.48</v>
      </c>
      <c r="AH44" s="9">
        <f t="shared" si="6"/>
        <v>851.26</v>
      </c>
      <c r="AI44" s="9">
        <f t="shared" si="6"/>
        <v>856.5</v>
      </c>
      <c r="AJ44" s="9">
        <f t="shared" si="6"/>
        <v>851.81</v>
      </c>
      <c r="AK44" s="9">
        <f t="shared" si="6"/>
        <v>852.17</v>
      </c>
      <c r="AM44" s="4">
        <f t="shared" si="5"/>
        <v>8733663.879999999</v>
      </c>
      <c r="AN44" s="4">
        <f>Pension2024!M44+SUM(B44:K44)+K44</f>
        <v>8690010.9399999995</v>
      </c>
    </row>
    <row r="45" spans="1:40" x14ac:dyDescent="0.35">
      <c r="A45" t="s">
        <v>52</v>
      </c>
      <c r="B45" s="4">
        <v>1248051.27</v>
      </c>
      <c r="C45" s="4">
        <v>1247298.24</v>
      </c>
      <c r="D45" s="4">
        <v>1243905.43</v>
      </c>
      <c r="E45" s="4">
        <v>1317220.58</v>
      </c>
      <c r="F45" s="4">
        <v>1317637.6399999999</v>
      </c>
      <c r="G45" s="4">
        <v>1321779.1000000001</v>
      </c>
      <c r="H45" s="4">
        <v>1327730.56</v>
      </c>
      <c r="I45" s="4">
        <v>1322259.2</v>
      </c>
      <c r="J45" s="4">
        <v>1327747.51</v>
      </c>
      <c r="K45" s="4">
        <v>1323285.78</v>
      </c>
      <c r="L45" s="4">
        <v>1321300.17</v>
      </c>
      <c r="M45" s="4">
        <v>1317517.07</v>
      </c>
      <c r="N45" s="4">
        <v>1601</v>
      </c>
      <c r="O45" s="4">
        <v>1597</v>
      </c>
      <c r="P45" s="4">
        <v>1599</v>
      </c>
      <c r="Q45" s="4">
        <v>1600</v>
      </c>
      <c r="R45" s="4">
        <v>1600</v>
      </c>
      <c r="S45" s="4">
        <v>1605</v>
      </c>
      <c r="T45" s="4">
        <v>1605</v>
      </c>
      <c r="U45" s="4">
        <v>1603</v>
      </c>
      <c r="V45" s="4">
        <v>1608</v>
      </c>
      <c r="W45" s="4">
        <v>1607</v>
      </c>
      <c r="X45" s="4">
        <v>1604</v>
      </c>
      <c r="Y45" s="4">
        <v>1605</v>
      </c>
      <c r="Z45" s="9">
        <f t="shared" si="0"/>
        <v>779.54</v>
      </c>
      <c r="AA45" s="9">
        <f t="shared" si="3"/>
        <v>781.03</v>
      </c>
      <c r="AB45" s="9">
        <f t="shared" si="4"/>
        <v>777.93</v>
      </c>
      <c r="AC45" s="9">
        <f t="shared" si="4"/>
        <v>823.26</v>
      </c>
      <c r="AD45" s="9">
        <f t="shared" si="4"/>
        <v>823.52</v>
      </c>
      <c r="AE45" s="9">
        <f t="shared" si="4"/>
        <v>823.54</v>
      </c>
      <c r="AF45" s="9">
        <f t="shared" si="4"/>
        <v>827.25</v>
      </c>
      <c r="AG45" s="9">
        <f t="shared" si="6"/>
        <v>824.87</v>
      </c>
      <c r="AH45" s="9">
        <f t="shared" si="6"/>
        <v>825.71</v>
      </c>
      <c r="AI45" s="9">
        <f t="shared" si="6"/>
        <v>823.45</v>
      </c>
      <c r="AJ45" s="9">
        <f t="shared" si="6"/>
        <v>823.75</v>
      </c>
      <c r="AK45" s="9">
        <f t="shared" si="6"/>
        <v>820.88</v>
      </c>
      <c r="AM45" s="4">
        <f t="shared" si="5"/>
        <v>15635732.549999999</v>
      </c>
      <c r="AN45" s="4">
        <f>Pension2024!M45+SUM(B45:K45)+K45</f>
        <v>15568034.999999998</v>
      </c>
    </row>
    <row r="46" spans="1:40" x14ac:dyDescent="0.35">
      <c r="A46" t="s">
        <v>0</v>
      </c>
      <c r="B46" s="4">
        <v>2200291.98</v>
      </c>
      <c r="C46" s="4">
        <v>2202096.59</v>
      </c>
      <c r="D46" s="4">
        <v>2213195.37</v>
      </c>
      <c r="E46" s="4">
        <v>2331422.4</v>
      </c>
      <c r="F46" s="4">
        <v>2335244.6800000002</v>
      </c>
      <c r="G46" s="4">
        <v>2338481.7799999998</v>
      </c>
      <c r="H46" s="4">
        <v>2330217.09</v>
      </c>
      <c r="I46" s="4">
        <v>2334581.4900000002</v>
      </c>
      <c r="J46" s="4">
        <v>2350541.5099999998</v>
      </c>
      <c r="K46" s="4">
        <v>2336131.4900000002</v>
      </c>
      <c r="L46" s="4">
        <v>2335431.6800000002</v>
      </c>
      <c r="M46" s="4">
        <v>2331394.62</v>
      </c>
      <c r="N46" s="4">
        <v>2743</v>
      </c>
      <c r="O46" s="4">
        <v>2746</v>
      </c>
      <c r="P46" s="4">
        <v>2752</v>
      </c>
      <c r="Q46" s="4">
        <v>2747</v>
      </c>
      <c r="R46" s="4">
        <v>2752</v>
      </c>
      <c r="S46" s="4">
        <v>2753</v>
      </c>
      <c r="T46" s="4">
        <v>2739</v>
      </c>
      <c r="U46" s="4">
        <v>2746</v>
      </c>
      <c r="V46" s="4">
        <v>2753</v>
      </c>
      <c r="W46" s="4">
        <v>2752</v>
      </c>
      <c r="X46" s="4">
        <v>2750</v>
      </c>
      <c r="Y46" s="4">
        <v>2746</v>
      </c>
      <c r="Z46" s="9">
        <f t="shared" si="0"/>
        <v>802.15</v>
      </c>
      <c r="AA46" s="9">
        <f t="shared" si="3"/>
        <v>801.93</v>
      </c>
      <c r="AB46" s="9">
        <f t="shared" si="4"/>
        <v>804.21</v>
      </c>
      <c r="AC46" s="9">
        <f t="shared" si="4"/>
        <v>848.72</v>
      </c>
      <c r="AD46" s="9">
        <f t="shared" si="4"/>
        <v>848.56</v>
      </c>
      <c r="AE46" s="9">
        <f t="shared" si="4"/>
        <v>849.43</v>
      </c>
      <c r="AF46" s="9">
        <f t="shared" si="4"/>
        <v>850.75</v>
      </c>
      <c r="AG46" s="9">
        <f t="shared" si="6"/>
        <v>850.18</v>
      </c>
      <c r="AH46" s="9">
        <f t="shared" si="6"/>
        <v>853.81</v>
      </c>
      <c r="AI46" s="9">
        <f t="shared" si="6"/>
        <v>848.88</v>
      </c>
      <c r="AJ46" s="9">
        <f t="shared" si="6"/>
        <v>849.25</v>
      </c>
      <c r="AK46" s="9">
        <f t="shared" si="6"/>
        <v>849.01</v>
      </c>
      <c r="AM46" s="4">
        <f t="shared" si="5"/>
        <v>27639030.680000003</v>
      </c>
      <c r="AN46" s="4">
        <f>Pension2024!M46+SUM(B46:K46)+K46</f>
        <v>27507421.800000004</v>
      </c>
    </row>
    <row r="47" spans="1:40" x14ac:dyDescent="0.35">
      <c r="A47" t="s">
        <v>53</v>
      </c>
      <c r="B47" s="4">
        <v>1044941.78</v>
      </c>
      <c r="C47" s="4">
        <v>1047226.4</v>
      </c>
      <c r="D47" s="4">
        <v>1045404.63</v>
      </c>
      <c r="E47" s="4">
        <v>1109843.56</v>
      </c>
      <c r="F47" s="4">
        <v>1109254.58</v>
      </c>
      <c r="G47" s="4">
        <v>1108694.3</v>
      </c>
      <c r="H47" s="4">
        <v>1109814.6599999999</v>
      </c>
      <c r="I47" s="4">
        <v>1109686.51</v>
      </c>
      <c r="J47" s="4">
        <v>1115041</v>
      </c>
      <c r="K47" s="4">
        <v>1118475.53</v>
      </c>
      <c r="L47" s="4">
        <v>1110411.77</v>
      </c>
      <c r="M47" s="4">
        <v>1113339.8999999999</v>
      </c>
      <c r="N47" s="4">
        <v>1411</v>
      </c>
      <c r="O47" s="4">
        <v>1414</v>
      </c>
      <c r="P47" s="4">
        <v>1414</v>
      </c>
      <c r="Q47" s="4">
        <v>1419</v>
      </c>
      <c r="R47" s="4">
        <v>1417</v>
      </c>
      <c r="S47" s="4">
        <v>1416</v>
      </c>
      <c r="T47" s="4">
        <v>1416</v>
      </c>
      <c r="U47" s="4">
        <v>1415</v>
      </c>
      <c r="V47" s="4">
        <v>1418</v>
      </c>
      <c r="W47" s="4">
        <v>1422</v>
      </c>
      <c r="X47" s="4">
        <v>1414</v>
      </c>
      <c r="Y47" s="4">
        <v>1413</v>
      </c>
      <c r="Z47" s="9">
        <f t="shared" si="0"/>
        <v>740.57</v>
      </c>
      <c r="AA47" s="9">
        <f t="shared" si="3"/>
        <v>740.61</v>
      </c>
      <c r="AB47" s="9">
        <f t="shared" si="4"/>
        <v>739.32</v>
      </c>
      <c r="AC47" s="9">
        <f t="shared" si="4"/>
        <v>782.13</v>
      </c>
      <c r="AD47" s="9">
        <f t="shared" si="4"/>
        <v>782.82</v>
      </c>
      <c r="AE47" s="9">
        <f t="shared" si="4"/>
        <v>782.98</v>
      </c>
      <c r="AF47" s="9">
        <f t="shared" si="4"/>
        <v>783.77</v>
      </c>
      <c r="AG47" s="9">
        <f t="shared" si="6"/>
        <v>784.23</v>
      </c>
      <c r="AH47" s="9">
        <f t="shared" si="6"/>
        <v>786.35</v>
      </c>
      <c r="AI47" s="9">
        <f t="shared" si="6"/>
        <v>786.55</v>
      </c>
      <c r="AJ47" s="9">
        <f t="shared" si="6"/>
        <v>785.3</v>
      </c>
      <c r="AK47" s="9">
        <f t="shared" si="6"/>
        <v>787.93</v>
      </c>
      <c r="AM47" s="4">
        <f t="shared" si="5"/>
        <v>13142134.619999999</v>
      </c>
      <c r="AN47" s="4">
        <f>Pension2024!M47+SUM(B47:K47)+K47</f>
        <v>13082666.689999999</v>
      </c>
    </row>
    <row r="48" spans="1:40" x14ac:dyDescent="0.35">
      <c r="A48" t="s">
        <v>54</v>
      </c>
      <c r="B48" s="4">
        <v>1749661.76</v>
      </c>
      <c r="C48" s="4">
        <v>1750776.53</v>
      </c>
      <c r="D48" s="4">
        <v>1749699.5</v>
      </c>
      <c r="E48" s="4">
        <v>1847525.27</v>
      </c>
      <c r="F48" s="4">
        <v>1857385.56</v>
      </c>
      <c r="G48" s="4">
        <v>1854383.09</v>
      </c>
      <c r="H48" s="4">
        <v>1854124.58</v>
      </c>
      <c r="I48" s="4">
        <v>1855751.46</v>
      </c>
      <c r="J48" s="4">
        <v>1853119.11</v>
      </c>
      <c r="K48" s="4">
        <v>1856130.39</v>
      </c>
      <c r="L48" s="4">
        <v>1851353.6</v>
      </c>
      <c r="M48" s="4">
        <v>1847791.19</v>
      </c>
      <c r="N48" s="4">
        <v>2237</v>
      </c>
      <c r="O48" s="4">
        <v>2239</v>
      </c>
      <c r="P48" s="4">
        <v>2236</v>
      </c>
      <c r="Q48" s="4">
        <v>2235</v>
      </c>
      <c r="R48" s="4">
        <v>2242</v>
      </c>
      <c r="S48" s="4">
        <v>2242</v>
      </c>
      <c r="T48" s="4">
        <v>2239</v>
      </c>
      <c r="U48" s="4">
        <v>2235</v>
      </c>
      <c r="V48" s="4">
        <v>2243</v>
      </c>
      <c r="W48" s="4">
        <v>2242</v>
      </c>
      <c r="X48" s="4">
        <v>2238</v>
      </c>
      <c r="Y48" s="4">
        <v>2239</v>
      </c>
      <c r="Z48" s="9">
        <f t="shared" si="0"/>
        <v>782.15</v>
      </c>
      <c r="AA48" s="9">
        <f t="shared" si="3"/>
        <v>781.95</v>
      </c>
      <c r="AB48" s="9">
        <f t="shared" si="4"/>
        <v>782.51</v>
      </c>
      <c r="AC48" s="9">
        <f t="shared" si="4"/>
        <v>826.63</v>
      </c>
      <c r="AD48" s="9">
        <f t="shared" si="4"/>
        <v>828.45</v>
      </c>
      <c r="AE48" s="9">
        <f t="shared" si="4"/>
        <v>827.11</v>
      </c>
      <c r="AF48" s="9">
        <f t="shared" si="4"/>
        <v>828.1</v>
      </c>
      <c r="AG48" s="9">
        <f t="shared" si="6"/>
        <v>830.31</v>
      </c>
      <c r="AH48" s="9">
        <f t="shared" si="6"/>
        <v>826.18</v>
      </c>
      <c r="AI48" s="9">
        <f t="shared" si="6"/>
        <v>827.89</v>
      </c>
      <c r="AJ48" s="9">
        <f t="shared" si="6"/>
        <v>827.24</v>
      </c>
      <c r="AK48" s="9">
        <f t="shared" si="6"/>
        <v>825.28</v>
      </c>
      <c r="AM48" s="4">
        <f t="shared" si="5"/>
        <v>21927702.040000003</v>
      </c>
      <c r="AN48" s="4">
        <f>Pension2024!M48+SUM(B48:K48)+K48</f>
        <v>21827277.370000001</v>
      </c>
    </row>
    <row r="49" spans="1:40" x14ac:dyDescent="0.35">
      <c r="A49" t="s">
        <v>55</v>
      </c>
      <c r="B49" s="4">
        <v>1661820.19</v>
      </c>
      <c r="C49" s="4">
        <v>1663246.61</v>
      </c>
      <c r="D49" s="4">
        <v>1666381.77</v>
      </c>
      <c r="E49" s="4">
        <v>1764940.31</v>
      </c>
      <c r="F49" s="4">
        <v>1760453.56</v>
      </c>
      <c r="G49" s="4">
        <v>1768376.89</v>
      </c>
      <c r="H49" s="4">
        <v>1770038.69</v>
      </c>
      <c r="I49" s="4">
        <v>1776460.93</v>
      </c>
      <c r="J49" s="4">
        <v>1776177.83</v>
      </c>
      <c r="K49" s="4">
        <v>1776089.19</v>
      </c>
      <c r="L49" s="4">
        <v>1770967.13</v>
      </c>
      <c r="M49" s="4">
        <v>1770823.51</v>
      </c>
      <c r="N49" s="4">
        <v>2160</v>
      </c>
      <c r="O49" s="4">
        <v>2164</v>
      </c>
      <c r="P49" s="4">
        <v>2168</v>
      </c>
      <c r="Q49" s="4">
        <v>2169</v>
      </c>
      <c r="R49" s="4">
        <v>2164</v>
      </c>
      <c r="S49" s="4">
        <v>2170</v>
      </c>
      <c r="T49" s="4">
        <v>2173</v>
      </c>
      <c r="U49" s="4">
        <v>2176</v>
      </c>
      <c r="V49" s="4">
        <v>2176</v>
      </c>
      <c r="W49" s="4">
        <v>2178</v>
      </c>
      <c r="X49" s="4">
        <v>2172</v>
      </c>
      <c r="Y49" s="4">
        <v>2172</v>
      </c>
      <c r="Z49" s="9">
        <f t="shared" si="0"/>
        <v>769.36</v>
      </c>
      <c r="AA49" s="9">
        <f t="shared" si="3"/>
        <v>768.6</v>
      </c>
      <c r="AB49" s="9">
        <f t="shared" si="4"/>
        <v>768.63</v>
      </c>
      <c r="AC49" s="9">
        <f t="shared" si="4"/>
        <v>813.71</v>
      </c>
      <c r="AD49" s="9">
        <f t="shared" si="4"/>
        <v>813.52</v>
      </c>
      <c r="AE49" s="9">
        <f t="shared" si="4"/>
        <v>814.92</v>
      </c>
      <c r="AF49" s="9">
        <f t="shared" si="4"/>
        <v>814.56</v>
      </c>
      <c r="AG49" s="9">
        <f t="shared" si="6"/>
        <v>816.39</v>
      </c>
      <c r="AH49" s="9">
        <f t="shared" si="6"/>
        <v>816.26</v>
      </c>
      <c r="AI49" s="9">
        <f t="shared" si="6"/>
        <v>815.47</v>
      </c>
      <c r="AJ49" s="9">
        <f t="shared" si="6"/>
        <v>815.36</v>
      </c>
      <c r="AK49" s="9">
        <f t="shared" si="6"/>
        <v>815.3</v>
      </c>
      <c r="AM49" s="4">
        <f t="shared" si="5"/>
        <v>20925776.610000003</v>
      </c>
      <c r="AN49" s="4">
        <f>Pension2024!M49+SUM(B49:K49)+K49</f>
        <v>20815490.900000002</v>
      </c>
    </row>
    <row r="50" spans="1:40" x14ac:dyDescent="0.35">
      <c r="A50" t="s">
        <v>56</v>
      </c>
      <c r="B50" s="4">
        <v>2023031.66</v>
      </c>
      <c r="C50" s="4">
        <v>2022606.45</v>
      </c>
      <c r="D50" s="4">
        <v>2025838.49</v>
      </c>
      <c r="E50" s="4">
        <v>2142449.25</v>
      </c>
      <c r="F50" s="4">
        <v>2133918.06</v>
      </c>
      <c r="G50" s="4">
        <v>2133107.29</v>
      </c>
      <c r="H50" s="4">
        <v>2134510.9300000002</v>
      </c>
      <c r="I50" s="4">
        <v>2147752.33</v>
      </c>
      <c r="J50" s="4">
        <v>2146377.5499999998</v>
      </c>
      <c r="K50" s="4">
        <v>2143342.09</v>
      </c>
      <c r="L50" s="4">
        <v>2139954.36</v>
      </c>
      <c r="M50" s="4">
        <v>2138322.5</v>
      </c>
      <c r="N50" s="4">
        <v>2589</v>
      </c>
      <c r="O50" s="4">
        <v>2588</v>
      </c>
      <c r="P50" s="4">
        <v>2595</v>
      </c>
      <c r="Q50" s="4">
        <v>2598</v>
      </c>
      <c r="R50" s="4">
        <v>2587</v>
      </c>
      <c r="S50" s="4">
        <v>2586</v>
      </c>
      <c r="T50" s="4">
        <v>2590</v>
      </c>
      <c r="U50" s="4">
        <v>2601</v>
      </c>
      <c r="V50" s="4">
        <v>2603</v>
      </c>
      <c r="W50" s="4">
        <v>2601</v>
      </c>
      <c r="X50" s="4">
        <v>2596</v>
      </c>
      <c r="Y50" s="4">
        <v>2599</v>
      </c>
      <c r="Z50" s="9">
        <f t="shared" si="0"/>
        <v>781.4</v>
      </c>
      <c r="AA50" s="9">
        <f t="shared" si="3"/>
        <v>781.53</v>
      </c>
      <c r="AB50" s="9">
        <f t="shared" si="4"/>
        <v>780.67</v>
      </c>
      <c r="AC50" s="9">
        <f t="shared" si="4"/>
        <v>824.65</v>
      </c>
      <c r="AD50" s="9">
        <f t="shared" si="4"/>
        <v>824.86</v>
      </c>
      <c r="AE50" s="9">
        <f t="shared" si="4"/>
        <v>824.87</v>
      </c>
      <c r="AF50" s="9">
        <f t="shared" si="4"/>
        <v>824.14</v>
      </c>
      <c r="AG50" s="9">
        <f t="shared" si="6"/>
        <v>825.74</v>
      </c>
      <c r="AH50" s="9">
        <f t="shared" si="6"/>
        <v>824.58</v>
      </c>
      <c r="AI50" s="9">
        <f t="shared" si="6"/>
        <v>824.05</v>
      </c>
      <c r="AJ50" s="9">
        <f t="shared" si="6"/>
        <v>824.33</v>
      </c>
      <c r="AK50" s="9">
        <f t="shared" si="6"/>
        <v>822.75</v>
      </c>
      <c r="AM50" s="4">
        <f t="shared" si="5"/>
        <v>25331210.959999997</v>
      </c>
      <c r="AN50" s="4">
        <f>Pension2024!M50+SUM(B50:K50)+K50</f>
        <v>25228279.779999997</v>
      </c>
    </row>
    <row r="51" spans="1:40" x14ac:dyDescent="0.35">
      <c r="A51" t="s">
        <v>57</v>
      </c>
      <c r="B51" s="4">
        <v>2799022.85</v>
      </c>
      <c r="C51" s="4">
        <v>2809651.88</v>
      </c>
      <c r="D51" s="4">
        <v>2828626.43</v>
      </c>
      <c r="E51" s="4">
        <v>2990619.59</v>
      </c>
      <c r="F51" s="4">
        <v>2985818.32</v>
      </c>
      <c r="G51" s="4">
        <v>2989196.21</v>
      </c>
      <c r="H51" s="4">
        <v>2990923.96</v>
      </c>
      <c r="I51" s="4">
        <v>2988193.51</v>
      </c>
      <c r="J51" s="4">
        <v>2996233.47</v>
      </c>
      <c r="K51" s="4">
        <v>2992408.94</v>
      </c>
      <c r="L51" s="4">
        <v>2980147.2000000002</v>
      </c>
      <c r="M51" s="4">
        <v>2978231.88</v>
      </c>
      <c r="N51" s="4">
        <v>3557</v>
      </c>
      <c r="O51" s="4">
        <v>3571</v>
      </c>
      <c r="P51" s="4">
        <v>3588</v>
      </c>
      <c r="Q51" s="4">
        <v>3586</v>
      </c>
      <c r="R51" s="4">
        <v>3583</v>
      </c>
      <c r="S51" s="4">
        <v>3580</v>
      </c>
      <c r="T51" s="4">
        <v>3580</v>
      </c>
      <c r="U51" s="4">
        <v>3580</v>
      </c>
      <c r="V51" s="4">
        <v>3586</v>
      </c>
      <c r="W51" s="4">
        <v>3581</v>
      </c>
      <c r="X51" s="4">
        <v>3571</v>
      </c>
      <c r="Y51" s="4">
        <v>3567</v>
      </c>
      <c r="Z51" s="9">
        <f t="shared" si="0"/>
        <v>786.91</v>
      </c>
      <c r="AA51" s="9">
        <f t="shared" si="3"/>
        <v>786.8</v>
      </c>
      <c r="AB51" s="9">
        <f t="shared" si="4"/>
        <v>788.36</v>
      </c>
      <c r="AC51" s="9">
        <f t="shared" si="4"/>
        <v>833.97</v>
      </c>
      <c r="AD51" s="9">
        <f t="shared" si="4"/>
        <v>833.33</v>
      </c>
      <c r="AE51" s="9">
        <f t="shared" si="4"/>
        <v>834.97</v>
      </c>
      <c r="AF51" s="9">
        <f t="shared" si="4"/>
        <v>835.45</v>
      </c>
      <c r="AG51" s="9">
        <f t="shared" si="6"/>
        <v>834.69</v>
      </c>
      <c r="AH51" s="9">
        <f t="shared" si="6"/>
        <v>835.54</v>
      </c>
      <c r="AI51" s="9">
        <f t="shared" si="6"/>
        <v>835.64</v>
      </c>
      <c r="AJ51" s="9">
        <f t="shared" si="6"/>
        <v>834.54</v>
      </c>
      <c r="AK51" s="9">
        <f t="shared" si="6"/>
        <v>834.94</v>
      </c>
      <c r="AM51" s="4">
        <f t="shared" si="5"/>
        <v>35329074.240000002</v>
      </c>
      <c r="AN51" s="4">
        <f>Pension2024!M51+SUM(B51:K51)+K51</f>
        <v>35165296.420000002</v>
      </c>
    </row>
    <row r="52" spans="1:40" x14ac:dyDescent="0.35">
      <c r="A52" t="s">
        <v>58</v>
      </c>
      <c r="B52" s="4">
        <v>10168411.869999999</v>
      </c>
      <c r="C52" s="4">
        <v>10171390.390000001</v>
      </c>
      <c r="D52" s="4">
        <v>10204362.970000001</v>
      </c>
      <c r="E52" s="4">
        <v>10758109.26</v>
      </c>
      <c r="F52" s="4">
        <v>10775333.49</v>
      </c>
      <c r="G52" s="4">
        <v>10770552.65</v>
      </c>
      <c r="H52" s="4">
        <v>10774697.1</v>
      </c>
      <c r="I52" s="4">
        <v>10795375.689999999</v>
      </c>
      <c r="J52" s="4">
        <v>10819295.289999999</v>
      </c>
      <c r="K52" s="4">
        <v>10810256.529999999</v>
      </c>
      <c r="L52" s="4">
        <v>10775717.439999999</v>
      </c>
      <c r="M52" s="4">
        <v>10789711.35</v>
      </c>
      <c r="N52" s="4">
        <v>12728</v>
      </c>
      <c r="O52" s="4">
        <v>12714</v>
      </c>
      <c r="P52" s="4">
        <v>12736</v>
      </c>
      <c r="Q52" s="4">
        <v>12716</v>
      </c>
      <c r="R52" s="4">
        <v>12748</v>
      </c>
      <c r="S52" s="4">
        <v>12736</v>
      </c>
      <c r="T52" s="4">
        <v>12737</v>
      </c>
      <c r="U52" s="4">
        <v>12764</v>
      </c>
      <c r="V52" s="4">
        <v>12797</v>
      </c>
      <c r="W52" s="4">
        <v>12791</v>
      </c>
      <c r="X52" s="4">
        <v>12761</v>
      </c>
      <c r="Y52" s="4">
        <v>12794</v>
      </c>
      <c r="Z52" s="9">
        <f t="shared" si="0"/>
        <v>798.9</v>
      </c>
      <c r="AA52" s="9">
        <f t="shared" si="3"/>
        <v>800.01</v>
      </c>
      <c r="AB52" s="9">
        <f t="shared" si="4"/>
        <v>801.22</v>
      </c>
      <c r="AC52" s="9">
        <f t="shared" si="4"/>
        <v>846.03</v>
      </c>
      <c r="AD52" s="9">
        <f t="shared" si="4"/>
        <v>845.26</v>
      </c>
      <c r="AE52" s="9">
        <f t="shared" si="4"/>
        <v>845.68</v>
      </c>
      <c r="AF52" s="9">
        <f t="shared" si="4"/>
        <v>845.94</v>
      </c>
      <c r="AG52" s="9">
        <f t="shared" si="6"/>
        <v>845.77</v>
      </c>
      <c r="AH52" s="9">
        <f t="shared" si="6"/>
        <v>845.46</v>
      </c>
      <c r="AI52" s="9">
        <f t="shared" si="6"/>
        <v>845.15</v>
      </c>
      <c r="AJ52" s="9">
        <f t="shared" si="6"/>
        <v>844.43</v>
      </c>
      <c r="AK52" s="9">
        <f t="shared" si="6"/>
        <v>843.34</v>
      </c>
      <c r="AM52" s="4">
        <f t="shared" si="5"/>
        <v>127613214.02999997</v>
      </c>
      <c r="AN52" s="4">
        <f>Pension2024!M52+SUM(B52:K52)+K52</f>
        <v>126968962.01999998</v>
      </c>
    </row>
    <row r="53" spans="1:40" x14ac:dyDescent="0.35">
      <c r="A53" t="s">
        <v>59</v>
      </c>
      <c r="B53" s="4">
        <v>777689.52</v>
      </c>
      <c r="C53" s="4">
        <v>782583.51</v>
      </c>
      <c r="D53" s="4">
        <v>797769.77</v>
      </c>
      <c r="E53" s="4">
        <v>831512.43</v>
      </c>
      <c r="F53" s="4">
        <v>832235.43</v>
      </c>
      <c r="G53" s="4">
        <v>830338.53</v>
      </c>
      <c r="H53" s="4">
        <v>849247.97</v>
      </c>
      <c r="I53" s="4">
        <v>838105.45</v>
      </c>
      <c r="J53" s="4">
        <v>841896.12</v>
      </c>
      <c r="K53" s="4">
        <v>833674.62</v>
      </c>
      <c r="L53" s="4">
        <v>831308.92</v>
      </c>
      <c r="M53" s="4">
        <v>829133.56</v>
      </c>
      <c r="N53" s="4">
        <v>952</v>
      </c>
      <c r="O53" s="4">
        <v>955</v>
      </c>
      <c r="P53" s="4">
        <v>956</v>
      </c>
      <c r="Q53" s="4">
        <v>959</v>
      </c>
      <c r="R53" s="4">
        <v>959</v>
      </c>
      <c r="S53" s="4">
        <v>957</v>
      </c>
      <c r="T53" s="4">
        <v>961</v>
      </c>
      <c r="U53" s="4">
        <v>961</v>
      </c>
      <c r="V53" s="4">
        <v>963</v>
      </c>
      <c r="W53" s="4">
        <v>957</v>
      </c>
      <c r="X53" s="4">
        <v>954</v>
      </c>
      <c r="Y53" s="4">
        <v>953</v>
      </c>
      <c r="Z53" s="9">
        <f t="shared" si="0"/>
        <v>816.9</v>
      </c>
      <c r="AA53" s="9">
        <f t="shared" si="3"/>
        <v>819.46</v>
      </c>
      <c r="AB53" s="9">
        <f t="shared" si="4"/>
        <v>834.49</v>
      </c>
      <c r="AC53" s="9">
        <f t="shared" si="4"/>
        <v>867.06</v>
      </c>
      <c r="AD53" s="9">
        <f t="shared" si="4"/>
        <v>867.82</v>
      </c>
      <c r="AE53" s="9">
        <f t="shared" si="4"/>
        <v>867.65</v>
      </c>
      <c r="AF53" s="9">
        <f t="shared" si="4"/>
        <v>883.71</v>
      </c>
      <c r="AG53" s="9">
        <f t="shared" si="6"/>
        <v>872.12</v>
      </c>
      <c r="AH53" s="9">
        <f t="shared" si="6"/>
        <v>874.24</v>
      </c>
      <c r="AI53" s="9">
        <f t="shared" si="6"/>
        <v>871.13</v>
      </c>
      <c r="AJ53" s="9">
        <f t="shared" si="6"/>
        <v>871.39</v>
      </c>
      <c r="AK53" s="9">
        <f t="shared" si="6"/>
        <v>870.02</v>
      </c>
      <c r="AM53" s="4">
        <f t="shared" si="5"/>
        <v>9875495.8300000019</v>
      </c>
      <c r="AN53" s="4">
        <f>Pension2024!M53+SUM(B53:K53)+K53</f>
        <v>9823042.8699999992</v>
      </c>
    </row>
    <row r="54" spans="1:40" x14ac:dyDescent="0.35">
      <c r="A54" t="s">
        <v>60</v>
      </c>
      <c r="B54" s="4">
        <v>1882299.93</v>
      </c>
      <c r="C54" s="4">
        <v>1887361.57</v>
      </c>
      <c r="D54" s="4">
        <v>1891575.99</v>
      </c>
      <c r="E54" s="4">
        <v>2003075.39</v>
      </c>
      <c r="F54" s="4">
        <v>2017602.55</v>
      </c>
      <c r="G54" s="4">
        <v>2024579.79</v>
      </c>
      <c r="H54" s="4">
        <v>2027555.74</v>
      </c>
      <c r="I54" s="4">
        <v>2031247.65</v>
      </c>
      <c r="J54" s="4">
        <v>2044338.09</v>
      </c>
      <c r="K54" s="4">
        <v>2042557.1</v>
      </c>
      <c r="L54" s="4">
        <v>2045591.97</v>
      </c>
      <c r="M54" s="4">
        <v>2048925.67</v>
      </c>
      <c r="N54" s="4">
        <v>2239</v>
      </c>
      <c r="O54" s="4">
        <v>2247</v>
      </c>
      <c r="P54" s="4">
        <v>2247</v>
      </c>
      <c r="Q54" s="4">
        <v>2256</v>
      </c>
      <c r="R54" s="4">
        <v>2262</v>
      </c>
      <c r="S54" s="4">
        <v>2273</v>
      </c>
      <c r="T54" s="4">
        <v>2270</v>
      </c>
      <c r="U54" s="4">
        <v>2275</v>
      </c>
      <c r="V54" s="4">
        <v>2294</v>
      </c>
      <c r="W54" s="4">
        <v>2296</v>
      </c>
      <c r="X54" s="4">
        <v>2300</v>
      </c>
      <c r="Y54" s="4">
        <v>2306</v>
      </c>
      <c r="Z54" s="9">
        <f t="shared" si="0"/>
        <v>840.69</v>
      </c>
      <c r="AA54" s="9">
        <f t="shared" si="3"/>
        <v>839.95</v>
      </c>
      <c r="AB54" s="9">
        <f t="shared" si="4"/>
        <v>841.82</v>
      </c>
      <c r="AC54" s="9">
        <f t="shared" si="4"/>
        <v>887.89</v>
      </c>
      <c r="AD54" s="9">
        <f t="shared" si="4"/>
        <v>891.96</v>
      </c>
      <c r="AE54" s="9">
        <f t="shared" si="4"/>
        <v>890.71</v>
      </c>
      <c r="AF54" s="9">
        <f t="shared" si="4"/>
        <v>893.2</v>
      </c>
      <c r="AG54" s="9">
        <f t="shared" si="6"/>
        <v>892.86</v>
      </c>
      <c r="AH54" s="9">
        <f t="shared" si="6"/>
        <v>891.17</v>
      </c>
      <c r="AI54" s="9">
        <f t="shared" si="6"/>
        <v>889.62</v>
      </c>
      <c r="AJ54" s="9">
        <f t="shared" si="6"/>
        <v>889.39</v>
      </c>
      <c r="AK54" s="9">
        <f t="shared" si="6"/>
        <v>888.52</v>
      </c>
      <c r="AM54" s="4">
        <f t="shared" si="5"/>
        <v>23946711.439999998</v>
      </c>
      <c r="AN54" s="4">
        <f>Pension2024!M54+SUM(B54:K54)+K54</f>
        <v>23765322.110000003</v>
      </c>
    </row>
    <row r="55" spans="1:40" x14ac:dyDescent="0.35">
      <c r="A55" t="s">
        <v>61</v>
      </c>
      <c r="B55" s="4">
        <v>2858593.29</v>
      </c>
      <c r="C55" s="4">
        <v>2852831.13</v>
      </c>
      <c r="D55" s="4">
        <v>2852141.05</v>
      </c>
      <c r="E55" s="4">
        <v>3022110.1</v>
      </c>
      <c r="F55" s="4">
        <v>3020014.78</v>
      </c>
      <c r="G55" s="4">
        <v>3017543.87</v>
      </c>
      <c r="H55" s="4">
        <v>3019744.9</v>
      </c>
      <c r="I55" s="4">
        <v>3021461.97</v>
      </c>
      <c r="J55" s="4">
        <v>3028978.54</v>
      </c>
      <c r="K55" s="4">
        <v>3023424.24</v>
      </c>
      <c r="L55" s="4">
        <v>3009172.33</v>
      </c>
      <c r="M55" s="4">
        <v>3009731.57</v>
      </c>
      <c r="N55" s="4">
        <v>3618</v>
      </c>
      <c r="O55" s="4">
        <v>3613</v>
      </c>
      <c r="P55" s="4">
        <v>3616</v>
      </c>
      <c r="Q55" s="4">
        <v>3615</v>
      </c>
      <c r="R55" s="4">
        <v>3617</v>
      </c>
      <c r="S55" s="4">
        <v>3612</v>
      </c>
      <c r="T55" s="4">
        <v>3615</v>
      </c>
      <c r="U55" s="4">
        <v>3616</v>
      </c>
      <c r="V55" s="4">
        <v>3620</v>
      </c>
      <c r="W55" s="4">
        <v>3614</v>
      </c>
      <c r="X55" s="4">
        <v>3602</v>
      </c>
      <c r="Y55" s="4">
        <v>3602</v>
      </c>
      <c r="Z55" s="9">
        <f t="shared" si="0"/>
        <v>790.1</v>
      </c>
      <c r="AA55" s="9">
        <f t="shared" si="3"/>
        <v>789.6</v>
      </c>
      <c r="AB55" s="9">
        <f t="shared" si="4"/>
        <v>788.76</v>
      </c>
      <c r="AC55" s="9">
        <f t="shared" si="4"/>
        <v>835.99</v>
      </c>
      <c r="AD55" s="9">
        <f t="shared" si="4"/>
        <v>834.95</v>
      </c>
      <c r="AE55" s="9">
        <f t="shared" si="4"/>
        <v>835.42</v>
      </c>
      <c r="AF55" s="9">
        <f t="shared" si="4"/>
        <v>835.34</v>
      </c>
      <c r="AG55" s="9">
        <f t="shared" si="6"/>
        <v>835.58</v>
      </c>
      <c r="AH55" s="9">
        <f t="shared" si="6"/>
        <v>836.73</v>
      </c>
      <c r="AI55" s="9">
        <f t="shared" si="6"/>
        <v>836.59</v>
      </c>
      <c r="AJ55" s="9">
        <f t="shared" si="6"/>
        <v>835.42</v>
      </c>
      <c r="AK55" s="9">
        <f t="shared" si="6"/>
        <v>835.57</v>
      </c>
      <c r="AM55" s="4">
        <f t="shared" si="5"/>
        <v>35735747.769999996</v>
      </c>
      <c r="AN55" s="4">
        <f>Pension2024!M55+SUM(B55:K55)+K55</f>
        <v>35595283</v>
      </c>
    </row>
    <row r="56" spans="1:40" x14ac:dyDescent="0.35">
      <c r="A56" t="s">
        <v>62</v>
      </c>
      <c r="B56" s="4">
        <v>1008066.14</v>
      </c>
      <c r="C56" s="4">
        <v>1007851.01</v>
      </c>
      <c r="D56" s="4">
        <v>1013374.48</v>
      </c>
      <c r="E56" s="4">
        <v>1081351.6399999999</v>
      </c>
      <c r="F56" s="4">
        <v>1076873.19</v>
      </c>
      <c r="G56" s="4">
        <v>1076939.1599999999</v>
      </c>
      <c r="H56" s="4">
        <v>1075487.69</v>
      </c>
      <c r="I56" s="4">
        <v>1074966</v>
      </c>
      <c r="J56" s="4">
        <v>1075286.04</v>
      </c>
      <c r="K56" s="4">
        <v>1074460.6000000001</v>
      </c>
      <c r="L56" s="4">
        <v>1075247.31</v>
      </c>
      <c r="M56" s="4">
        <v>1075373.68</v>
      </c>
      <c r="N56" s="4">
        <v>1296</v>
      </c>
      <c r="O56" s="4">
        <v>1297</v>
      </c>
      <c r="P56" s="4">
        <v>1305</v>
      </c>
      <c r="Q56" s="4">
        <v>1314</v>
      </c>
      <c r="R56" s="4">
        <v>1316</v>
      </c>
      <c r="S56" s="4">
        <v>1314</v>
      </c>
      <c r="T56" s="4">
        <v>1313</v>
      </c>
      <c r="U56" s="4">
        <v>1311</v>
      </c>
      <c r="V56" s="4">
        <v>1312</v>
      </c>
      <c r="W56" s="4">
        <v>1312</v>
      </c>
      <c r="X56" s="4">
        <v>1311</v>
      </c>
      <c r="Y56" s="4">
        <v>1316</v>
      </c>
      <c r="Z56" s="9">
        <f t="shared" si="0"/>
        <v>777.83</v>
      </c>
      <c r="AA56" s="9">
        <f t="shared" si="3"/>
        <v>777.06</v>
      </c>
      <c r="AB56" s="9">
        <f t="shared" si="4"/>
        <v>776.53</v>
      </c>
      <c r="AC56" s="9">
        <f t="shared" si="4"/>
        <v>822.95</v>
      </c>
      <c r="AD56" s="9">
        <f t="shared" si="4"/>
        <v>818.29</v>
      </c>
      <c r="AE56" s="9">
        <f t="shared" si="4"/>
        <v>819.59</v>
      </c>
      <c r="AF56" s="9">
        <f t="shared" si="4"/>
        <v>819.11</v>
      </c>
      <c r="AG56" s="9">
        <f t="shared" si="6"/>
        <v>819.96</v>
      </c>
      <c r="AH56" s="9">
        <f t="shared" si="6"/>
        <v>819.58</v>
      </c>
      <c r="AI56" s="9">
        <f t="shared" si="6"/>
        <v>818.95</v>
      </c>
      <c r="AJ56" s="9">
        <f t="shared" si="6"/>
        <v>820.17</v>
      </c>
      <c r="AK56" s="9">
        <f t="shared" si="6"/>
        <v>817.15</v>
      </c>
      <c r="AM56" s="4">
        <f t="shared" si="5"/>
        <v>12715276.939999998</v>
      </c>
      <c r="AN56" s="4">
        <f>Pension2024!M56+SUM(B56:K56)+K56</f>
        <v>12652798.279999997</v>
      </c>
    </row>
    <row r="57" spans="1:40" x14ac:dyDescent="0.35">
      <c r="A57" t="s">
        <v>63</v>
      </c>
      <c r="B57" s="4">
        <v>2619157.6</v>
      </c>
      <c r="C57" s="4">
        <v>2617468.7400000002</v>
      </c>
      <c r="D57" s="4">
        <v>2614977.61</v>
      </c>
      <c r="E57" s="4">
        <v>2768454.12</v>
      </c>
      <c r="F57" s="4">
        <v>2776279.71</v>
      </c>
      <c r="G57" s="4">
        <v>2776201.71</v>
      </c>
      <c r="H57" s="4">
        <v>2787732.89</v>
      </c>
      <c r="I57" s="4">
        <v>2783091.62</v>
      </c>
      <c r="J57" s="4">
        <v>2790501.93</v>
      </c>
      <c r="K57" s="4">
        <v>2788355.06</v>
      </c>
      <c r="L57" s="4">
        <v>2783201.46</v>
      </c>
      <c r="M57" s="4">
        <v>2788710.84</v>
      </c>
      <c r="N57" s="4">
        <v>3230</v>
      </c>
      <c r="O57" s="4">
        <v>3232</v>
      </c>
      <c r="P57" s="4">
        <v>3226</v>
      </c>
      <c r="Q57" s="4">
        <v>3227</v>
      </c>
      <c r="R57" s="4">
        <v>3235</v>
      </c>
      <c r="S57" s="4">
        <v>3238</v>
      </c>
      <c r="T57" s="4">
        <v>3244</v>
      </c>
      <c r="U57" s="4">
        <v>3242</v>
      </c>
      <c r="V57" s="4">
        <v>3251</v>
      </c>
      <c r="W57" s="4">
        <v>3253</v>
      </c>
      <c r="X57" s="4">
        <v>3249</v>
      </c>
      <c r="Y57" s="4">
        <v>3248</v>
      </c>
      <c r="Z57" s="9">
        <f t="shared" si="0"/>
        <v>810.88</v>
      </c>
      <c r="AA57" s="9">
        <f t="shared" si="3"/>
        <v>809.86</v>
      </c>
      <c r="AB57" s="9">
        <f t="shared" si="4"/>
        <v>810.59</v>
      </c>
      <c r="AC57" s="9">
        <f t="shared" si="4"/>
        <v>857.9</v>
      </c>
      <c r="AD57" s="9">
        <f t="shared" si="4"/>
        <v>858.2</v>
      </c>
      <c r="AE57" s="9">
        <f t="shared" si="4"/>
        <v>857.38</v>
      </c>
      <c r="AF57" s="9">
        <f t="shared" si="4"/>
        <v>859.35</v>
      </c>
      <c r="AG57" s="9">
        <f t="shared" si="6"/>
        <v>858.45</v>
      </c>
      <c r="AH57" s="9">
        <f t="shared" si="6"/>
        <v>858.35</v>
      </c>
      <c r="AI57" s="9">
        <f t="shared" si="6"/>
        <v>857.16</v>
      </c>
      <c r="AJ57" s="9">
        <f t="shared" si="6"/>
        <v>856.63</v>
      </c>
      <c r="AK57" s="9">
        <f t="shared" si="6"/>
        <v>858.59</v>
      </c>
      <c r="AM57" s="4">
        <f t="shared" si="5"/>
        <v>32894133.290000003</v>
      </c>
      <c r="AN57" s="4">
        <f>Pension2024!M57+SUM(B57:K57)+K57</f>
        <v>32722016.740000002</v>
      </c>
    </row>
    <row r="58" spans="1:40" x14ac:dyDescent="0.35">
      <c r="A58" t="s">
        <v>64</v>
      </c>
      <c r="B58" s="4">
        <v>19581.86</v>
      </c>
      <c r="C58" s="4">
        <v>19307.32</v>
      </c>
      <c r="D58" s="4">
        <v>19307.32</v>
      </c>
      <c r="E58" s="4">
        <v>20416.14</v>
      </c>
      <c r="F58" s="4">
        <v>20416.14</v>
      </c>
      <c r="G58" s="4">
        <v>22272.37</v>
      </c>
      <c r="H58" s="4">
        <v>22483.93</v>
      </c>
      <c r="I58" s="4">
        <v>22483.93</v>
      </c>
      <c r="J58" s="4">
        <v>21776.12</v>
      </c>
      <c r="K58" s="4">
        <v>25581.11</v>
      </c>
      <c r="L58" s="4">
        <v>22574.37</v>
      </c>
      <c r="M58" s="4">
        <v>22574.37</v>
      </c>
      <c r="N58" s="4">
        <v>23</v>
      </c>
      <c r="O58" s="4">
        <v>23</v>
      </c>
      <c r="P58" s="4">
        <v>23</v>
      </c>
      <c r="Q58" s="4">
        <v>23</v>
      </c>
      <c r="R58" s="4">
        <v>23</v>
      </c>
      <c r="S58" s="4">
        <v>25</v>
      </c>
      <c r="T58" s="4">
        <v>25</v>
      </c>
      <c r="U58" s="4">
        <v>25</v>
      </c>
      <c r="V58" s="4">
        <v>24</v>
      </c>
      <c r="W58" s="4">
        <v>25</v>
      </c>
      <c r="X58" s="4">
        <v>25</v>
      </c>
      <c r="Y58" s="4">
        <v>25</v>
      </c>
      <c r="Z58" s="9">
        <f t="shared" si="0"/>
        <v>851.39</v>
      </c>
      <c r="AA58" s="9">
        <f t="shared" si="3"/>
        <v>839.45</v>
      </c>
      <c r="AB58" s="9">
        <f t="shared" si="4"/>
        <v>839.45</v>
      </c>
      <c r="AC58" s="9">
        <f t="shared" si="4"/>
        <v>887.66</v>
      </c>
      <c r="AD58" s="9">
        <f t="shared" si="4"/>
        <v>887.66</v>
      </c>
      <c r="AE58" s="9">
        <f t="shared" si="4"/>
        <v>890.89</v>
      </c>
      <c r="AF58" s="9">
        <f t="shared" si="4"/>
        <v>899.36</v>
      </c>
      <c r="AG58" s="9">
        <f t="shared" si="6"/>
        <v>899.36</v>
      </c>
      <c r="AH58" s="9">
        <f t="shared" si="6"/>
        <v>907.34</v>
      </c>
      <c r="AI58" s="9">
        <f t="shared" si="6"/>
        <v>1023.24</v>
      </c>
      <c r="AJ58" s="9">
        <f t="shared" si="6"/>
        <v>902.97</v>
      </c>
      <c r="AK58" s="9">
        <f t="shared" si="6"/>
        <v>902.97</v>
      </c>
      <c r="AM58" s="4">
        <f t="shared" si="5"/>
        <v>258774.97999999998</v>
      </c>
      <c r="AN58" s="4">
        <f>Pension2024!M58+SUM(B58:K58)+K58</f>
        <v>257569.03999999998</v>
      </c>
    </row>
    <row r="59" spans="1:40" x14ac:dyDescent="0.35">
      <c r="A59" t="s">
        <v>65</v>
      </c>
      <c r="B59" s="4">
        <v>1144003.08</v>
      </c>
      <c r="C59" s="4">
        <v>1141048.52</v>
      </c>
      <c r="D59" s="4">
        <v>1139943.1299999999</v>
      </c>
      <c r="E59" s="4">
        <v>1211875.1399999999</v>
      </c>
      <c r="F59" s="4">
        <v>1207019.83</v>
      </c>
      <c r="G59" s="4">
        <v>1209149.1299999999</v>
      </c>
      <c r="H59" s="4">
        <v>1214214.3</v>
      </c>
      <c r="I59" s="4">
        <v>1214461.3700000001</v>
      </c>
      <c r="J59" s="4">
        <v>1218279.54</v>
      </c>
      <c r="K59" s="4">
        <v>1221905.96</v>
      </c>
      <c r="L59" s="4">
        <v>1217184.45</v>
      </c>
      <c r="M59" s="4">
        <v>1213628.74</v>
      </c>
      <c r="N59" s="4">
        <v>1471</v>
      </c>
      <c r="O59" s="4">
        <v>1468</v>
      </c>
      <c r="P59" s="4">
        <v>1468</v>
      </c>
      <c r="Q59" s="4">
        <v>1468</v>
      </c>
      <c r="R59" s="4">
        <v>1467</v>
      </c>
      <c r="S59" s="4">
        <v>1472</v>
      </c>
      <c r="T59" s="4">
        <v>1475</v>
      </c>
      <c r="U59" s="4">
        <v>1475</v>
      </c>
      <c r="V59" s="4">
        <v>1482</v>
      </c>
      <c r="W59" s="4">
        <v>1482</v>
      </c>
      <c r="X59" s="4">
        <v>1481</v>
      </c>
      <c r="Y59" s="4">
        <v>1481</v>
      </c>
      <c r="Z59" s="9">
        <f t="shared" si="0"/>
        <v>777.7</v>
      </c>
      <c r="AA59" s="9">
        <f t="shared" si="3"/>
        <v>777.28</v>
      </c>
      <c r="AB59" s="9">
        <f t="shared" si="4"/>
        <v>776.53</v>
      </c>
      <c r="AC59" s="9">
        <f t="shared" si="4"/>
        <v>825.53</v>
      </c>
      <c r="AD59" s="9">
        <f t="shared" si="4"/>
        <v>822.78</v>
      </c>
      <c r="AE59" s="9">
        <f t="shared" si="4"/>
        <v>821.43</v>
      </c>
      <c r="AF59" s="9">
        <f t="shared" si="4"/>
        <v>823.2</v>
      </c>
      <c r="AG59" s="9">
        <f t="shared" si="6"/>
        <v>823.36</v>
      </c>
      <c r="AH59" s="9">
        <f t="shared" si="6"/>
        <v>822.05</v>
      </c>
      <c r="AI59" s="9">
        <f t="shared" si="6"/>
        <v>824.5</v>
      </c>
      <c r="AJ59" s="9">
        <f t="shared" si="6"/>
        <v>821.87</v>
      </c>
      <c r="AK59" s="9">
        <f t="shared" si="6"/>
        <v>819.47</v>
      </c>
      <c r="AM59" s="4">
        <f t="shared" si="5"/>
        <v>14352713.189999999</v>
      </c>
      <c r="AN59" s="4">
        <f>Pension2024!M59+SUM(B59:K59)+K59</f>
        <v>14283757.109999999</v>
      </c>
    </row>
    <row r="60" spans="1:40" x14ac:dyDescent="0.35">
      <c r="A60" t="s">
        <v>66</v>
      </c>
      <c r="B60" s="4">
        <v>1325325.6299999999</v>
      </c>
      <c r="C60" s="4">
        <v>1325250.8600000001</v>
      </c>
      <c r="D60" s="4">
        <v>1330572.1100000001</v>
      </c>
      <c r="E60" s="4">
        <v>1408954.98</v>
      </c>
      <c r="F60" s="4">
        <v>1406542.33</v>
      </c>
      <c r="G60" s="4">
        <v>1407750.96</v>
      </c>
      <c r="H60" s="4">
        <v>1407922.73</v>
      </c>
      <c r="I60" s="4">
        <v>1406546.73</v>
      </c>
      <c r="J60" s="4">
        <v>1409859.27</v>
      </c>
      <c r="K60" s="4">
        <v>1405044.95</v>
      </c>
      <c r="L60" s="4">
        <v>1401293.63</v>
      </c>
      <c r="M60" s="4">
        <v>1396837.33</v>
      </c>
      <c r="N60" s="4">
        <v>1750</v>
      </c>
      <c r="O60" s="4">
        <v>1752</v>
      </c>
      <c r="P60" s="4">
        <v>1759</v>
      </c>
      <c r="Q60" s="4">
        <v>1761</v>
      </c>
      <c r="R60" s="4">
        <v>1757</v>
      </c>
      <c r="S60" s="4">
        <v>1761</v>
      </c>
      <c r="T60" s="4">
        <v>1758</v>
      </c>
      <c r="U60" s="4">
        <v>1758</v>
      </c>
      <c r="V60" s="4">
        <v>1761</v>
      </c>
      <c r="W60" s="4">
        <v>1755</v>
      </c>
      <c r="X60" s="4">
        <v>1750</v>
      </c>
      <c r="Y60" s="4">
        <v>1746</v>
      </c>
      <c r="Z60" s="9">
        <f t="shared" si="0"/>
        <v>757.33</v>
      </c>
      <c r="AA60" s="9">
        <f t="shared" si="3"/>
        <v>756.42</v>
      </c>
      <c r="AB60" s="9">
        <f t="shared" si="4"/>
        <v>756.44</v>
      </c>
      <c r="AC60" s="9">
        <f t="shared" si="4"/>
        <v>800.09</v>
      </c>
      <c r="AD60" s="9">
        <f t="shared" si="4"/>
        <v>800.54</v>
      </c>
      <c r="AE60" s="9">
        <f t="shared" si="4"/>
        <v>799.4</v>
      </c>
      <c r="AF60" s="9">
        <f t="shared" si="4"/>
        <v>800.87</v>
      </c>
      <c r="AG60" s="9">
        <f t="shared" si="6"/>
        <v>800.08</v>
      </c>
      <c r="AH60" s="9">
        <f t="shared" si="6"/>
        <v>800.6</v>
      </c>
      <c r="AI60" s="9">
        <f t="shared" si="6"/>
        <v>800.6</v>
      </c>
      <c r="AJ60" s="9">
        <f t="shared" si="6"/>
        <v>800.74</v>
      </c>
      <c r="AK60" s="9">
        <f t="shared" si="6"/>
        <v>800.02</v>
      </c>
      <c r="AM60" s="4">
        <f t="shared" si="5"/>
        <v>16631901.51</v>
      </c>
      <c r="AN60" s="4">
        <f>Pension2024!M60+SUM(B60:K60)+K60</f>
        <v>16562504.509999998</v>
      </c>
    </row>
    <row r="61" spans="1:40" x14ac:dyDescent="0.35">
      <c r="A61" t="s">
        <v>67</v>
      </c>
      <c r="B61" s="4">
        <v>957725.51</v>
      </c>
      <c r="C61" s="4">
        <v>960013.74</v>
      </c>
      <c r="D61" s="4">
        <v>962536.88</v>
      </c>
      <c r="E61" s="4">
        <v>1014962</v>
      </c>
      <c r="F61" s="4">
        <v>1010125.73</v>
      </c>
      <c r="G61" s="4">
        <v>1010081.38</v>
      </c>
      <c r="H61" s="4">
        <v>1013011.96</v>
      </c>
      <c r="I61" s="4">
        <v>1015256.54</v>
      </c>
      <c r="J61" s="4">
        <v>1016847.39</v>
      </c>
      <c r="K61" s="4">
        <v>1018682</v>
      </c>
      <c r="L61" s="4">
        <v>1017036.6</v>
      </c>
      <c r="M61" s="4">
        <v>1016327.53</v>
      </c>
      <c r="N61" s="4">
        <v>1241</v>
      </c>
      <c r="O61" s="4">
        <v>1244</v>
      </c>
      <c r="P61" s="4">
        <v>1247</v>
      </c>
      <c r="Q61" s="4">
        <v>1244</v>
      </c>
      <c r="R61" s="4">
        <v>1237</v>
      </c>
      <c r="S61" s="4">
        <v>1237</v>
      </c>
      <c r="T61" s="4">
        <v>1241</v>
      </c>
      <c r="U61" s="4">
        <v>1243</v>
      </c>
      <c r="V61" s="4">
        <v>1246</v>
      </c>
      <c r="W61" s="4">
        <v>1245</v>
      </c>
      <c r="X61" s="4">
        <v>1247</v>
      </c>
      <c r="Y61" s="4">
        <v>1250</v>
      </c>
      <c r="Z61" s="9">
        <f t="shared" si="0"/>
        <v>771.74</v>
      </c>
      <c r="AA61" s="9">
        <f t="shared" si="3"/>
        <v>771.72</v>
      </c>
      <c r="AB61" s="9">
        <f t="shared" si="4"/>
        <v>771.88</v>
      </c>
      <c r="AC61" s="9">
        <f t="shared" si="4"/>
        <v>815.89</v>
      </c>
      <c r="AD61" s="9">
        <f t="shared" si="4"/>
        <v>816.59</v>
      </c>
      <c r="AE61" s="9">
        <f t="shared" si="4"/>
        <v>816.56</v>
      </c>
      <c r="AF61" s="9">
        <f t="shared" si="4"/>
        <v>816.29</v>
      </c>
      <c r="AG61" s="9">
        <f t="shared" si="6"/>
        <v>816.78</v>
      </c>
      <c r="AH61" s="9">
        <f t="shared" si="6"/>
        <v>816.09</v>
      </c>
      <c r="AI61" s="9">
        <f t="shared" si="6"/>
        <v>818.22</v>
      </c>
      <c r="AJ61" s="9">
        <f t="shared" si="6"/>
        <v>815.59</v>
      </c>
      <c r="AK61" s="9">
        <f t="shared" si="6"/>
        <v>813.06</v>
      </c>
      <c r="AM61" s="4">
        <f t="shared" si="5"/>
        <v>12012607.259999998</v>
      </c>
      <c r="AN61" s="4">
        <f>Pension2024!M61+SUM(B61:K61)+K61</f>
        <v>11963623.859999999</v>
      </c>
    </row>
    <row r="62" spans="1:40" x14ac:dyDescent="0.35">
      <c r="A62" t="s">
        <v>68</v>
      </c>
      <c r="B62" s="4">
        <v>6185512.1799999997</v>
      </c>
      <c r="C62" s="4">
        <v>6197922.5899999999</v>
      </c>
      <c r="D62" s="4">
        <v>6209316.9400000004</v>
      </c>
      <c r="E62" s="4">
        <v>6568959.5999999996</v>
      </c>
      <c r="F62" s="4">
        <v>6601177.3499999996</v>
      </c>
      <c r="G62" s="4">
        <v>6574003.8099999996</v>
      </c>
      <c r="H62" s="4">
        <v>6595643.2300000004</v>
      </c>
      <c r="I62" s="4">
        <v>6603190.1600000001</v>
      </c>
      <c r="J62" s="4">
        <v>6612650.9199999999</v>
      </c>
      <c r="K62" s="4">
        <v>6621001.3899999997</v>
      </c>
      <c r="L62" s="4">
        <v>6600059.3499999996</v>
      </c>
      <c r="M62" s="4">
        <v>6610891.6699999999</v>
      </c>
      <c r="N62" s="4">
        <v>7684</v>
      </c>
      <c r="O62" s="4">
        <v>7697</v>
      </c>
      <c r="P62" s="4">
        <v>7711</v>
      </c>
      <c r="Q62" s="4">
        <v>7721</v>
      </c>
      <c r="R62" s="4">
        <v>7740</v>
      </c>
      <c r="S62" s="4">
        <v>7725</v>
      </c>
      <c r="T62" s="4">
        <v>7736</v>
      </c>
      <c r="U62" s="4">
        <v>7741</v>
      </c>
      <c r="V62" s="4">
        <v>7762</v>
      </c>
      <c r="W62" s="4">
        <v>7768</v>
      </c>
      <c r="X62" s="4">
        <v>7749</v>
      </c>
      <c r="Y62" s="4">
        <v>7775</v>
      </c>
      <c r="Z62" s="9">
        <f t="shared" si="0"/>
        <v>804.99</v>
      </c>
      <c r="AA62" s="9">
        <f t="shared" si="3"/>
        <v>805.24</v>
      </c>
      <c r="AB62" s="9">
        <f t="shared" si="4"/>
        <v>805.25</v>
      </c>
      <c r="AC62" s="9">
        <f t="shared" si="4"/>
        <v>850.79</v>
      </c>
      <c r="AD62" s="9">
        <f t="shared" si="4"/>
        <v>852.87</v>
      </c>
      <c r="AE62" s="9">
        <f t="shared" si="4"/>
        <v>851</v>
      </c>
      <c r="AF62" s="9">
        <f t="shared" si="4"/>
        <v>852.59</v>
      </c>
      <c r="AG62" s="9">
        <f t="shared" si="6"/>
        <v>853.02</v>
      </c>
      <c r="AH62" s="9">
        <f t="shared" si="6"/>
        <v>851.93</v>
      </c>
      <c r="AI62" s="9">
        <f t="shared" si="6"/>
        <v>852.34</v>
      </c>
      <c r="AJ62" s="9">
        <f t="shared" si="6"/>
        <v>851.73</v>
      </c>
      <c r="AK62" s="9">
        <f t="shared" si="6"/>
        <v>850.28</v>
      </c>
      <c r="AM62" s="4">
        <f t="shared" si="5"/>
        <v>77980329.189999998</v>
      </c>
      <c r="AN62" s="4">
        <f>Pension2024!M62+SUM(B62:K62)+K62</f>
        <v>77543398.659999996</v>
      </c>
    </row>
    <row r="63" spans="1:40" x14ac:dyDescent="0.35">
      <c r="A63" t="s">
        <v>69</v>
      </c>
      <c r="B63" s="4">
        <v>1570638.56</v>
      </c>
      <c r="C63" s="4">
        <v>1575507.67</v>
      </c>
      <c r="D63" s="4">
        <v>1584524.66</v>
      </c>
      <c r="E63" s="4">
        <v>1680062.58</v>
      </c>
      <c r="F63" s="4">
        <v>1682680.02</v>
      </c>
      <c r="G63" s="4">
        <v>1686802.27</v>
      </c>
      <c r="H63" s="4">
        <v>1689898.75</v>
      </c>
      <c r="I63" s="4">
        <v>1696234.22</v>
      </c>
      <c r="J63" s="4">
        <v>1704582.37</v>
      </c>
      <c r="K63" s="4">
        <v>1708476.59</v>
      </c>
      <c r="L63" s="4">
        <v>1708189.41</v>
      </c>
      <c r="M63" s="4">
        <v>1709875.83</v>
      </c>
      <c r="N63" s="4">
        <v>1836</v>
      </c>
      <c r="O63" s="4">
        <v>1836</v>
      </c>
      <c r="P63" s="4">
        <v>1847</v>
      </c>
      <c r="Q63" s="4">
        <v>1851</v>
      </c>
      <c r="R63" s="4">
        <v>1855</v>
      </c>
      <c r="S63" s="4">
        <v>1860</v>
      </c>
      <c r="T63" s="4">
        <v>1860</v>
      </c>
      <c r="U63" s="4">
        <v>1868</v>
      </c>
      <c r="V63" s="4">
        <v>1871</v>
      </c>
      <c r="W63" s="4">
        <v>1876</v>
      </c>
      <c r="X63" s="4">
        <v>1872</v>
      </c>
      <c r="Y63" s="4">
        <v>1876</v>
      </c>
      <c r="Z63" s="9">
        <f t="shared" si="0"/>
        <v>855.47</v>
      </c>
      <c r="AA63" s="9">
        <f t="shared" si="3"/>
        <v>858.12</v>
      </c>
      <c r="AB63" s="9">
        <f t="shared" si="4"/>
        <v>857.89</v>
      </c>
      <c r="AC63" s="9">
        <f t="shared" si="4"/>
        <v>907.65</v>
      </c>
      <c r="AD63" s="9">
        <f t="shared" si="4"/>
        <v>907.11</v>
      </c>
      <c r="AE63" s="9">
        <f t="shared" si="4"/>
        <v>906.88</v>
      </c>
      <c r="AF63" s="9">
        <f t="shared" si="4"/>
        <v>908.55</v>
      </c>
      <c r="AG63" s="9">
        <f t="shared" si="6"/>
        <v>908.05</v>
      </c>
      <c r="AH63" s="9">
        <f t="shared" si="6"/>
        <v>911.05</v>
      </c>
      <c r="AI63" s="9">
        <f t="shared" si="6"/>
        <v>910.7</v>
      </c>
      <c r="AJ63" s="9">
        <f t="shared" si="6"/>
        <v>912.49</v>
      </c>
      <c r="AK63" s="9">
        <f t="shared" si="6"/>
        <v>911.45</v>
      </c>
      <c r="AM63" s="4">
        <f t="shared" si="5"/>
        <v>19997472.93</v>
      </c>
      <c r="AN63" s="4">
        <f>Pension2024!M63+SUM(B63:K63)+K63</f>
        <v>19836455.57</v>
      </c>
    </row>
    <row r="64" spans="1:40" x14ac:dyDescent="0.35">
      <c r="A64" t="s">
        <v>70</v>
      </c>
      <c r="B64" s="4">
        <v>3491465.26</v>
      </c>
      <c r="C64" s="4">
        <v>3492844.56</v>
      </c>
      <c r="D64" s="4">
        <v>3501813.09</v>
      </c>
      <c r="E64" s="4">
        <v>3700980.34</v>
      </c>
      <c r="F64" s="4">
        <v>3721430.02</v>
      </c>
      <c r="G64" s="4">
        <v>3727090.31</v>
      </c>
      <c r="H64" s="4">
        <v>3726208.75</v>
      </c>
      <c r="I64" s="4">
        <v>3729503.95</v>
      </c>
      <c r="J64" s="4">
        <v>3754294.85</v>
      </c>
      <c r="K64" s="4">
        <v>3754591.46</v>
      </c>
      <c r="L64" s="4">
        <v>3757931.21</v>
      </c>
      <c r="M64" s="4">
        <v>3747744.32</v>
      </c>
      <c r="N64" s="4">
        <v>4169</v>
      </c>
      <c r="O64" s="4">
        <v>4172</v>
      </c>
      <c r="P64" s="4">
        <v>4181</v>
      </c>
      <c r="Q64" s="4">
        <v>4177</v>
      </c>
      <c r="R64" s="4">
        <v>4188</v>
      </c>
      <c r="S64" s="4">
        <v>4188</v>
      </c>
      <c r="T64" s="4">
        <v>4183</v>
      </c>
      <c r="U64" s="4">
        <v>4190</v>
      </c>
      <c r="V64" s="4">
        <v>4210</v>
      </c>
      <c r="W64" s="4">
        <v>4214</v>
      </c>
      <c r="X64" s="4">
        <v>4213</v>
      </c>
      <c r="Y64" s="4">
        <v>4215</v>
      </c>
      <c r="Z64" s="9">
        <f t="shared" si="0"/>
        <v>837.48</v>
      </c>
      <c r="AA64" s="9">
        <f t="shared" si="3"/>
        <v>837.21</v>
      </c>
      <c r="AB64" s="9">
        <f t="shared" si="4"/>
        <v>837.55</v>
      </c>
      <c r="AC64" s="9">
        <f t="shared" si="4"/>
        <v>886.04</v>
      </c>
      <c r="AD64" s="9">
        <f t="shared" si="4"/>
        <v>888.59</v>
      </c>
      <c r="AE64" s="9">
        <f t="shared" si="4"/>
        <v>889.95</v>
      </c>
      <c r="AF64" s="9">
        <f t="shared" si="4"/>
        <v>890.8</v>
      </c>
      <c r="AG64" s="9">
        <f t="shared" si="6"/>
        <v>890.1</v>
      </c>
      <c r="AH64" s="9">
        <f t="shared" si="6"/>
        <v>891.76</v>
      </c>
      <c r="AI64" s="9">
        <f t="shared" si="6"/>
        <v>890.98</v>
      </c>
      <c r="AJ64" s="9">
        <f t="shared" si="6"/>
        <v>891.98</v>
      </c>
      <c r="AK64" s="9">
        <f t="shared" si="6"/>
        <v>889.14</v>
      </c>
      <c r="AM64" s="4">
        <f t="shared" si="5"/>
        <v>44105898.119999997</v>
      </c>
      <c r="AN64" s="4">
        <f>Pension2024!M64+SUM(B64:K64)+K64</f>
        <v>43823525</v>
      </c>
    </row>
    <row r="65" spans="1:40" x14ac:dyDescent="0.35">
      <c r="A65" t="s">
        <v>71</v>
      </c>
      <c r="B65" s="4">
        <v>587513.81000000006</v>
      </c>
      <c r="C65" s="4">
        <v>585112.82999999996</v>
      </c>
      <c r="D65" s="4">
        <v>587612.5</v>
      </c>
      <c r="E65" s="4">
        <v>624798.71</v>
      </c>
      <c r="F65" s="4">
        <v>624093.75</v>
      </c>
      <c r="G65" s="4">
        <v>624173.6</v>
      </c>
      <c r="H65" s="4">
        <v>623530.51</v>
      </c>
      <c r="I65" s="4">
        <v>623369.31999999995</v>
      </c>
      <c r="J65" s="4">
        <v>625181.03</v>
      </c>
      <c r="K65" s="4">
        <v>629243.55000000005</v>
      </c>
      <c r="L65" s="4">
        <v>627075.76</v>
      </c>
      <c r="M65" s="4">
        <v>627393.69999999995</v>
      </c>
      <c r="N65" s="4">
        <v>793</v>
      </c>
      <c r="O65" s="4">
        <v>792</v>
      </c>
      <c r="P65" s="4">
        <v>795</v>
      </c>
      <c r="Q65" s="4">
        <v>796</v>
      </c>
      <c r="R65" s="4">
        <v>794</v>
      </c>
      <c r="S65" s="4">
        <v>794</v>
      </c>
      <c r="T65" s="4">
        <v>793</v>
      </c>
      <c r="U65" s="4">
        <v>794</v>
      </c>
      <c r="V65" s="4">
        <v>796</v>
      </c>
      <c r="W65" s="4">
        <v>802</v>
      </c>
      <c r="X65" s="4">
        <v>800</v>
      </c>
      <c r="Y65" s="4">
        <v>800</v>
      </c>
      <c r="Z65" s="9">
        <f t="shared" si="0"/>
        <v>740.87</v>
      </c>
      <c r="AA65" s="9">
        <f t="shared" si="3"/>
        <v>738.78</v>
      </c>
      <c r="AB65" s="9">
        <f t="shared" si="4"/>
        <v>739.14</v>
      </c>
      <c r="AC65" s="9">
        <f t="shared" si="4"/>
        <v>784.92</v>
      </c>
      <c r="AD65" s="9">
        <f t="shared" si="4"/>
        <v>786.01</v>
      </c>
      <c r="AE65" s="9">
        <f t="shared" si="4"/>
        <v>786.11</v>
      </c>
      <c r="AF65" s="9">
        <f t="shared" si="4"/>
        <v>786.29</v>
      </c>
      <c r="AG65" s="9">
        <f t="shared" si="6"/>
        <v>785.1</v>
      </c>
      <c r="AH65" s="9">
        <f t="shared" si="6"/>
        <v>785.4</v>
      </c>
      <c r="AI65" s="9">
        <f t="shared" si="6"/>
        <v>784.59</v>
      </c>
      <c r="AJ65" s="9">
        <f t="shared" si="6"/>
        <v>783.84</v>
      </c>
      <c r="AK65" s="9">
        <f t="shared" si="6"/>
        <v>784.24</v>
      </c>
      <c r="AM65" s="4">
        <f t="shared" si="5"/>
        <v>7389099.0700000003</v>
      </c>
      <c r="AN65" s="4">
        <f>Pension2024!M65+SUM(B65:K65)+K65</f>
        <v>7353313.6500000004</v>
      </c>
    </row>
    <row r="66" spans="1:40" x14ac:dyDescent="0.35">
      <c r="A66" t="s">
        <v>72</v>
      </c>
      <c r="B66" s="4">
        <v>3263469.47</v>
      </c>
      <c r="C66" s="4">
        <v>3266256.58</v>
      </c>
      <c r="D66" s="4">
        <v>3262872.74</v>
      </c>
      <c r="E66" s="4">
        <v>3450925.04</v>
      </c>
      <c r="F66" s="4">
        <v>3456302.67</v>
      </c>
      <c r="G66" s="4">
        <v>3449848.98</v>
      </c>
      <c r="H66" s="4">
        <v>3452728.06</v>
      </c>
      <c r="I66" s="4">
        <v>3441674.17</v>
      </c>
      <c r="J66" s="4">
        <v>3445073.16</v>
      </c>
      <c r="K66" s="4">
        <v>3449349.45</v>
      </c>
      <c r="L66" s="4">
        <v>3430368.93</v>
      </c>
      <c r="M66" s="4">
        <v>3430666.33</v>
      </c>
      <c r="N66" s="4">
        <v>4424</v>
      </c>
      <c r="O66" s="4">
        <v>4426</v>
      </c>
      <c r="P66" s="4">
        <v>4431</v>
      </c>
      <c r="Q66" s="4">
        <v>4426</v>
      </c>
      <c r="R66" s="4">
        <v>4432</v>
      </c>
      <c r="S66" s="4">
        <v>4422</v>
      </c>
      <c r="T66" s="4">
        <v>4425</v>
      </c>
      <c r="U66" s="4">
        <v>4415</v>
      </c>
      <c r="V66" s="4">
        <v>4425</v>
      </c>
      <c r="W66" s="4">
        <v>4428</v>
      </c>
      <c r="X66" s="4">
        <v>4406</v>
      </c>
      <c r="Y66" s="4">
        <v>4418</v>
      </c>
      <c r="Z66" s="9">
        <f t="shared" si="0"/>
        <v>737.67</v>
      </c>
      <c r="AA66" s="9">
        <f t="shared" si="3"/>
        <v>737.97</v>
      </c>
      <c r="AB66" s="9">
        <f t="shared" si="4"/>
        <v>736.37</v>
      </c>
      <c r="AC66" s="9">
        <f t="shared" si="4"/>
        <v>779.69</v>
      </c>
      <c r="AD66" s="9">
        <f t="shared" si="4"/>
        <v>779.85</v>
      </c>
      <c r="AE66" s="9">
        <f t="shared" si="4"/>
        <v>780.16</v>
      </c>
      <c r="AF66" s="9">
        <f t="shared" ref="AF66:AK80" si="7">ROUND(H66/T66,2)</f>
        <v>780.28</v>
      </c>
      <c r="AG66" s="9">
        <f t="shared" si="7"/>
        <v>779.54</v>
      </c>
      <c r="AH66" s="9">
        <f t="shared" si="7"/>
        <v>778.55</v>
      </c>
      <c r="AI66" s="9">
        <f t="shared" si="7"/>
        <v>778.99</v>
      </c>
      <c r="AJ66" s="9">
        <f t="shared" si="7"/>
        <v>778.57</v>
      </c>
      <c r="AK66" s="9">
        <f t="shared" si="7"/>
        <v>776.52</v>
      </c>
      <c r="AM66" s="4">
        <f t="shared" si="5"/>
        <v>40799535.579999998</v>
      </c>
      <c r="AN66" s="4">
        <f>Pension2024!M66+SUM(B66:K66)+K66</f>
        <v>40642720.090000004</v>
      </c>
    </row>
    <row r="67" spans="1:40" x14ac:dyDescent="0.35">
      <c r="A67" t="s">
        <v>94</v>
      </c>
      <c r="B67" s="4">
        <v>74511020.140000001</v>
      </c>
      <c r="C67" s="4">
        <v>74536039.310000002</v>
      </c>
      <c r="D67" s="4">
        <v>74658855.650000006</v>
      </c>
      <c r="E67" s="4">
        <v>79072177.810000002</v>
      </c>
      <c r="F67" s="4">
        <v>79102400.719999999</v>
      </c>
      <c r="G67" s="4">
        <v>79174381.700000003</v>
      </c>
      <c r="H67" s="4">
        <v>79200856.170000002</v>
      </c>
      <c r="I67" s="4">
        <v>79195932.409999996</v>
      </c>
      <c r="J67" s="4">
        <v>79363959.409999996</v>
      </c>
      <c r="K67" s="4">
        <v>79302931.680000007</v>
      </c>
      <c r="L67" s="4">
        <v>79087106.969999999</v>
      </c>
      <c r="M67" s="4">
        <v>79064117.859999999</v>
      </c>
      <c r="N67" s="4">
        <v>92725</v>
      </c>
      <c r="O67" s="4">
        <v>92848</v>
      </c>
      <c r="P67" s="4">
        <v>92995</v>
      </c>
      <c r="Q67" s="4">
        <v>93070</v>
      </c>
      <c r="R67" s="4">
        <v>93119</v>
      </c>
      <c r="S67" s="4">
        <v>93161</v>
      </c>
      <c r="T67" s="4">
        <v>93032</v>
      </c>
      <c r="U67" s="4">
        <v>93081</v>
      </c>
      <c r="V67" s="4">
        <v>93245</v>
      </c>
      <c r="W67" s="4">
        <v>93213</v>
      </c>
      <c r="X67" s="4">
        <v>93049</v>
      </c>
      <c r="Y67" s="4">
        <v>93148</v>
      </c>
      <c r="Z67" s="9">
        <f t="shared" si="0"/>
        <v>803.57</v>
      </c>
      <c r="AA67" s="9">
        <f t="shared" si="3"/>
        <v>802.77</v>
      </c>
      <c r="AB67" s="9">
        <f t="shared" si="4"/>
        <v>802.83</v>
      </c>
      <c r="AC67" s="9">
        <f t="shared" si="4"/>
        <v>849.6</v>
      </c>
      <c r="AD67" s="9">
        <f t="shared" si="4"/>
        <v>849.48</v>
      </c>
      <c r="AE67" s="9">
        <f t="shared" si="4"/>
        <v>849.87</v>
      </c>
      <c r="AF67" s="9">
        <f t="shared" si="7"/>
        <v>851.33</v>
      </c>
      <c r="AG67" s="9">
        <f t="shared" si="7"/>
        <v>850.83</v>
      </c>
      <c r="AH67" s="9">
        <f t="shared" si="7"/>
        <v>851.13</v>
      </c>
      <c r="AI67" s="9">
        <f t="shared" si="7"/>
        <v>850.77</v>
      </c>
      <c r="AJ67" s="9">
        <f t="shared" si="7"/>
        <v>849.95</v>
      </c>
      <c r="AK67" s="9">
        <f t="shared" si="7"/>
        <v>848.8</v>
      </c>
      <c r="AM67" s="4">
        <f t="shared" si="5"/>
        <v>936269779.83000004</v>
      </c>
      <c r="AN67" s="4">
        <f>Pension2024!M67+SUM(B67:K67)+K67</f>
        <v>931963882.93000007</v>
      </c>
    </row>
    <row r="68" spans="1:40" x14ac:dyDescent="0.35">
      <c r="A68" t="s">
        <v>73</v>
      </c>
      <c r="B68" s="4">
        <v>2270262.87</v>
      </c>
      <c r="C68" s="4">
        <v>2275750.34</v>
      </c>
      <c r="D68" s="4">
        <v>2275899.5499999998</v>
      </c>
      <c r="E68" s="4">
        <v>2407281.9300000002</v>
      </c>
      <c r="F68" s="4">
        <v>2405103.4300000002</v>
      </c>
      <c r="G68" s="4">
        <v>2405788.2200000002</v>
      </c>
      <c r="H68" s="4">
        <v>2401317.17</v>
      </c>
      <c r="I68" s="4">
        <v>2395424.88</v>
      </c>
      <c r="J68" s="4">
        <v>2393275.69</v>
      </c>
      <c r="K68" s="4">
        <v>2393578.5099999998</v>
      </c>
      <c r="L68" s="4">
        <v>2383542.7599999998</v>
      </c>
      <c r="M68" s="4">
        <v>2382366.7999999998</v>
      </c>
      <c r="N68" s="4">
        <v>2964</v>
      </c>
      <c r="O68" s="4">
        <v>2973</v>
      </c>
      <c r="P68" s="4">
        <v>2976</v>
      </c>
      <c r="Q68" s="4">
        <v>2978</v>
      </c>
      <c r="R68" s="4">
        <v>2974</v>
      </c>
      <c r="S68" s="4">
        <v>2967</v>
      </c>
      <c r="T68" s="4">
        <v>2963</v>
      </c>
      <c r="U68" s="4">
        <v>2961</v>
      </c>
      <c r="V68" s="4">
        <v>2951</v>
      </c>
      <c r="W68" s="4">
        <v>2951</v>
      </c>
      <c r="X68" s="4">
        <v>2941</v>
      </c>
      <c r="Y68" s="4">
        <v>2940</v>
      </c>
      <c r="Z68" s="9">
        <f t="shared" si="0"/>
        <v>765.95</v>
      </c>
      <c r="AA68" s="9">
        <f t="shared" si="3"/>
        <v>765.47</v>
      </c>
      <c r="AB68" s="9">
        <f t="shared" si="4"/>
        <v>764.75</v>
      </c>
      <c r="AC68" s="9">
        <f t="shared" si="4"/>
        <v>808.36</v>
      </c>
      <c r="AD68" s="9">
        <f t="shared" si="4"/>
        <v>808.71</v>
      </c>
      <c r="AE68" s="9">
        <f t="shared" si="4"/>
        <v>810.85</v>
      </c>
      <c r="AF68" s="9">
        <f t="shared" si="7"/>
        <v>810.43</v>
      </c>
      <c r="AG68" s="9">
        <f t="shared" si="7"/>
        <v>808.99</v>
      </c>
      <c r="AH68" s="9">
        <f t="shared" si="7"/>
        <v>811</v>
      </c>
      <c r="AI68" s="9">
        <f t="shared" si="7"/>
        <v>811.11</v>
      </c>
      <c r="AJ68" s="9">
        <f t="shared" si="7"/>
        <v>810.45</v>
      </c>
      <c r="AK68" s="9">
        <f t="shared" si="7"/>
        <v>810.33</v>
      </c>
      <c r="AM68" s="4">
        <f t="shared" si="5"/>
        <v>28389592.150000002</v>
      </c>
      <c r="AN68" s="4">
        <f>Pension2024!M68+SUM(B68:K68)+K68</f>
        <v>28279731.410000004</v>
      </c>
    </row>
    <row r="69" spans="1:40" x14ac:dyDescent="0.35">
      <c r="A69" t="s">
        <v>74</v>
      </c>
      <c r="B69" s="4">
        <v>16083280.779999999</v>
      </c>
      <c r="C69" s="4">
        <v>16090125.630000001</v>
      </c>
      <c r="D69" s="4">
        <v>16089919.550000001</v>
      </c>
      <c r="E69" s="4">
        <v>17046485.079999998</v>
      </c>
      <c r="F69" s="4">
        <v>17056514.23</v>
      </c>
      <c r="G69" s="4">
        <v>17063299.09</v>
      </c>
      <c r="H69" s="4">
        <v>17073573.800000001</v>
      </c>
      <c r="I69" s="4">
        <v>17070155.989999998</v>
      </c>
      <c r="J69" s="4">
        <v>17125073.09</v>
      </c>
      <c r="K69" s="4">
        <v>17118141.489999998</v>
      </c>
      <c r="L69" s="4">
        <v>17080132.32</v>
      </c>
      <c r="M69" s="4">
        <v>17045391.23</v>
      </c>
      <c r="N69" s="4">
        <v>19846</v>
      </c>
      <c r="O69" s="4">
        <v>19856</v>
      </c>
      <c r="P69" s="4">
        <v>19844</v>
      </c>
      <c r="Q69" s="4">
        <v>19863</v>
      </c>
      <c r="R69" s="4">
        <v>19898</v>
      </c>
      <c r="S69" s="4">
        <v>19886</v>
      </c>
      <c r="T69" s="4">
        <v>19871</v>
      </c>
      <c r="U69" s="4">
        <v>19884</v>
      </c>
      <c r="V69" s="4">
        <v>19932</v>
      </c>
      <c r="W69" s="4">
        <v>19923</v>
      </c>
      <c r="X69" s="4">
        <v>19885</v>
      </c>
      <c r="Y69" s="4">
        <v>19862</v>
      </c>
      <c r="Z69" s="9">
        <f t="shared" si="0"/>
        <v>810.4</v>
      </c>
      <c r="AA69" s="9">
        <f t="shared" si="3"/>
        <v>810.34</v>
      </c>
      <c r="AB69" s="9">
        <f t="shared" si="4"/>
        <v>810.82</v>
      </c>
      <c r="AC69" s="9">
        <f t="shared" si="4"/>
        <v>858.2</v>
      </c>
      <c r="AD69" s="9">
        <f t="shared" si="4"/>
        <v>857.2</v>
      </c>
      <c r="AE69" s="9">
        <f t="shared" si="4"/>
        <v>858.06</v>
      </c>
      <c r="AF69" s="9">
        <f t="shared" si="7"/>
        <v>859.22</v>
      </c>
      <c r="AG69" s="9">
        <f t="shared" si="7"/>
        <v>858.49</v>
      </c>
      <c r="AH69" s="9">
        <f t="shared" si="7"/>
        <v>859.17</v>
      </c>
      <c r="AI69" s="9">
        <f t="shared" si="7"/>
        <v>859.22</v>
      </c>
      <c r="AJ69" s="9">
        <f t="shared" si="7"/>
        <v>858.95</v>
      </c>
      <c r="AK69" s="9">
        <f t="shared" si="7"/>
        <v>858.19</v>
      </c>
      <c r="AM69" s="4">
        <f t="shared" si="5"/>
        <v>201942092.27999997</v>
      </c>
      <c r="AN69" s="4">
        <f>Pension2024!M69+SUM(B69:K69)+K69</f>
        <v>200999572.63999999</v>
      </c>
    </row>
    <row r="70" spans="1:40" x14ac:dyDescent="0.35">
      <c r="A70" t="s">
        <v>75</v>
      </c>
      <c r="B70" s="4">
        <v>1610342.73</v>
      </c>
      <c r="C70" s="4">
        <v>1613344.75</v>
      </c>
      <c r="D70" s="4">
        <v>1614293.03</v>
      </c>
      <c r="E70" s="4">
        <v>1712818.01</v>
      </c>
      <c r="F70" s="4">
        <v>1718941.4</v>
      </c>
      <c r="G70" s="4">
        <v>1717380.94</v>
      </c>
      <c r="H70" s="4">
        <v>1722187.26</v>
      </c>
      <c r="I70" s="4">
        <v>1729914.17</v>
      </c>
      <c r="J70" s="4">
        <v>1727229.52</v>
      </c>
      <c r="K70" s="4">
        <v>1734085.59</v>
      </c>
      <c r="L70" s="4">
        <v>1727426.71</v>
      </c>
      <c r="M70" s="4">
        <v>1725751.99</v>
      </c>
      <c r="N70" s="4">
        <v>2047</v>
      </c>
      <c r="O70" s="4">
        <v>2048</v>
      </c>
      <c r="P70" s="4">
        <v>2050</v>
      </c>
      <c r="Q70" s="4">
        <v>2057</v>
      </c>
      <c r="R70" s="4">
        <v>2053</v>
      </c>
      <c r="S70" s="4">
        <v>2060</v>
      </c>
      <c r="T70" s="4">
        <v>2063</v>
      </c>
      <c r="U70" s="4">
        <v>2066</v>
      </c>
      <c r="V70" s="4">
        <v>2072</v>
      </c>
      <c r="W70" s="4">
        <v>2080</v>
      </c>
      <c r="X70" s="4">
        <v>2076</v>
      </c>
      <c r="Y70" s="4">
        <v>2076</v>
      </c>
      <c r="Z70" s="9">
        <f t="shared" ref="Z70:Z85" si="8">ROUND(B70/N70,2)</f>
        <v>786.68</v>
      </c>
      <c r="AA70" s="9">
        <f t="shared" si="3"/>
        <v>787.77</v>
      </c>
      <c r="AB70" s="9">
        <f t="shared" si="4"/>
        <v>787.46</v>
      </c>
      <c r="AC70" s="9">
        <f t="shared" si="4"/>
        <v>832.68</v>
      </c>
      <c r="AD70" s="9">
        <f t="shared" si="4"/>
        <v>837.28</v>
      </c>
      <c r="AE70" s="9">
        <f t="shared" si="4"/>
        <v>833.68</v>
      </c>
      <c r="AF70" s="9">
        <f t="shared" si="7"/>
        <v>834.8</v>
      </c>
      <c r="AG70" s="9">
        <f t="shared" si="7"/>
        <v>837.33</v>
      </c>
      <c r="AH70" s="9">
        <f t="shared" si="7"/>
        <v>833.6</v>
      </c>
      <c r="AI70" s="9">
        <f t="shared" si="7"/>
        <v>833.69</v>
      </c>
      <c r="AJ70" s="9">
        <f t="shared" si="7"/>
        <v>832.09</v>
      </c>
      <c r="AK70" s="9">
        <f t="shared" si="7"/>
        <v>831.29</v>
      </c>
      <c r="AM70" s="4">
        <f t="shared" si="5"/>
        <v>20353716.099999998</v>
      </c>
      <c r="AN70" s="4">
        <f>Pension2024!M70+SUM(B70:K70)+K70</f>
        <v>20248992.099999998</v>
      </c>
    </row>
    <row r="71" spans="1:40" x14ac:dyDescent="0.35">
      <c r="A71" t="s">
        <v>76</v>
      </c>
      <c r="B71" s="4">
        <v>2024034.66</v>
      </c>
      <c r="C71" s="4">
        <v>2026780.24</v>
      </c>
      <c r="D71" s="4">
        <v>2034486.26</v>
      </c>
      <c r="E71" s="4">
        <v>2168895.1</v>
      </c>
      <c r="F71" s="4">
        <v>2169125.81</v>
      </c>
      <c r="G71" s="4">
        <v>2176923.12</v>
      </c>
      <c r="H71" s="4">
        <v>2184851.63</v>
      </c>
      <c r="I71" s="4">
        <v>2179683.77</v>
      </c>
      <c r="J71" s="4">
        <v>2181314.2799999998</v>
      </c>
      <c r="K71" s="4">
        <v>2185075.27</v>
      </c>
      <c r="L71" s="4">
        <v>2179117.73</v>
      </c>
      <c r="M71" s="4">
        <v>2182968.48</v>
      </c>
      <c r="N71" s="4">
        <v>2604</v>
      </c>
      <c r="O71" s="4">
        <v>2614</v>
      </c>
      <c r="P71" s="4">
        <v>2622</v>
      </c>
      <c r="Q71" s="4">
        <v>2639</v>
      </c>
      <c r="R71" s="4">
        <v>2640</v>
      </c>
      <c r="S71" s="4">
        <v>2646</v>
      </c>
      <c r="T71" s="4">
        <v>2652</v>
      </c>
      <c r="U71" s="4">
        <v>2648</v>
      </c>
      <c r="V71" s="4">
        <v>2651</v>
      </c>
      <c r="W71" s="4">
        <v>2654</v>
      </c>
      <c r="X71" s="4">
        <v>2653</v>
      </c>
      <c r="Y71" s="4">
        <v>2657</v>
      </c>
      <c r="Z71" s="9">
        <f t="shared" si="8"/>
        <v>777.28</v>
      </c>
      <c r="AA71" s="9">
        <f t="shared" ref="AA71:AA85" si="9">ROUND(C71/O71,2)</f>
        <v>775.36</v>
      </c>
      <c r="AB71" s="9">
        <f t="shared" ref="AB71:AK85" si="10">ROUND(D71/P71,2)</f>
        <v>775.93</v>
      </c>
      <c r="AC71" s="9">
        <f t="shared" si="10"/>
        <v>821.86</v>
      </c>
      <c r="AD71" s="9">
        <f t="shared" si="10"/>
        <v>821.64</v>
      </c>
      <c r="AE71" s="9">
        <f t="shared" si="10"/>
        <v>822.72</v>
      </c>
      <c r="AF71" s="9">
        <f t="shared" si="10"/>
        <v>823.85</v>
      </c>
      <c r="AG71" s="9">
        <f t="shared" si="10"/>
        <v>823.14</v>
      </c>
      <c r="AH71" s="9">
        <f t="shared" si="7"/>
        <v>822.83</v>
      </c>
      <c r="AI71" s="9">
        <f t="shared" si="7"/>
        <v>823.31</v>
      </c>
      <c r="AJ71" s="9">
        <f t="shared" si="7"/>
        <v>821.38</v>
      </c>
      <c r="AK71" s="9">
        <f t="shared" si="7"/>
        <v>821.59</v>
      </c>
      <c r="AM71" s="4">
        <f t="shared" ref="AM71:AM84" si="11">SUM(B71:M71)</f>
        <v>25693256.350000001</v>
      </c>
      <c r="AN71" s="4">
        <f>Pension2024!M71+SUM(B71:K71)+K71</f>
        <v>25541373.280000001</v>
      </c>
    </row>
    <row r="72" spans="1:40" x14ac:dyDescent="0.35">
      <c r="A72" t="s">
        <v>77</v>
      </c>
      <c r="B72" s="4">
        <v>1272366.3</v>
      </c>
      <c r="C72" s="4">
        <v>1273072.0900000001</v>
      </c>
      <c r="D72" s="4">
        <v>1271981.8799999999</v>
      </c>
      <c r="E72" s="4">
        <v>1346036.06</v>
      </c>
      <c r="F72" s="4">
        <v>1337722.8400000001</v>
      </c>
      <c r="G72" s="4">
        <v>1335223.1299999999</v>
      </c>
      <c r="H72" s="4">
        <v>1334319.8400000001</v>
      </c>
      <c r="I72" s="4">
        <v>1330773.56</v>
      </c>
      <c r="J72" s="4">
        <v>1330927.6299999999</v>
      </c>
      <c r="K72" s="4">
        <v>1323980.2</v>
      </c>
      <c r="L72" s="4">
        <v>1321495.68</v>
      </c>
      <c r="M72" s="4">
        <v>1317808.68</v>
      </c>
      <c r="N72" s="4">
        <v>1670</v>
      </c>
      <c r="O72" s="4">
        <v>1669</v>
      </c>
      <c r="P72" s="4">
        <v>1669</v>
      </c>
      <c r="Q72" s="4">
        <v>1667</v>
      </c>
      <c r="R72" s="4">
        <v>1663</v>
      </c>
      <c r="S72" s="4">
        <v>1659</v>
      </c>
      <c r="T72" s="4">
        <v>1656</v>
      </c>
      <c r="U72" s="4">
        <v>1652</v>
      </c>
      <c r="V72" s="4">
        <v>1652</v>
      </c>
      <c r="W72" s="4">
        <v>1644</v>
      </c>
      <c r="X72" s="4">
        <v>1643</v>
      </c>
      <c r="Y72" s="4">
        <v>1638</v>
      </c>
      <c r="Z72" s="9">
        <f t="shared" si="8"/>
        <v>761.9</v>
      </c>
      <c r="AA72" s="9">
        <f t="shared" si="9"/>
        <v>762.78</v>
      </c>
      <c r="AB72" s="9">
        <f t="shared" si="10"/>
        <v>762.12</v>
      </c>
      <c r="AC72" s="9">
        <f t="shared" si="10"/>
        <v>807.46</v>
      </c>
      <c r="AD72" s="9">
        <f t="shared" si="10"/>
        <v>804.4</v>
      </c>
      <c r="AE72" s="9">
        <f t="shared" si="10"/>
        <v>804.84</v>
      </c>
      <c r="AF72" s="9">
        <f t="shared" si="10"/>
        <v>805.75</v>
      </c>
      <c r="AG72" s="9">
        <f t="shared" si="10"/>
        <v>805.55</v>
      </c>
      <c r="AH72" s="9">
        <f t="shared" si="7"/>
        <v>805.65</v>
      </c>
      <c r="AI72" s="9">
        <f t="shared" si="7"/>
        <v>805.34</v>
      </c>
      <c r="AJ72" s="9">
        <f t="shared" si="7"/>
        <v>804.32</v>
      </c>
      <c r="AK72" s="9">
        <f t="shared" si="7"/>
        <v>804.52</v>
      </c>
      <c r="AM72" s="4">
        <f t="shared" si="11"/>
        <v>15795707.890000001</v>
      </c>
      <c r="AN72" s="4">
        <f>Pension2024!M72+SUM(B72:K72)+K72</f>
        <v>15749602.470000001</v>
      </c>
    </row>
    <row r="73" spans="1:40" x14ac:dyDescent="0.35">
      <c r="A73" t="s">
        <v>78</v>
      </c>
      <c r="B73" s="4">
        <v>2370635.98</v>
      </c>
      <c r="C73" s="4">
        <v>2371424.71</v>
      </c>
      <c r="D73" s="4">
        <v>2375725.5</v>
      </c>
      <c r="E73" s="4">
        <v>2516649.88</v>
      </c>
      <c r="F73" s="4">
        <v>2518361.67</v>
      </c>
      <c r="G73" s="4">
        <v>2518937.7000000002</v>
      </c>
      <c r="H73" s="4">
        <v>2546552.5</v>
      </c>
      <c r="I73" s="4">
        <v>2515710.2599999998</v>
      </c>
      <c r="J73" s="4">
        <v>2515469.67</v>
      </c>
      <c r="K73" s="4">
        <v>2513978.25</v>
      </c>
      <c r="L73" s="4">
        <v>2505691.64</v>
      </c>
      <c r="M73" s="4">
        <v>2503648.83</v>
      </c>
      <c r="N73" s="4">
        <v>2993</v>
      </c>
      <c r="O73" s="4">
        <v>2993</v>
      </c>
      <c r="P73" s="4">
        <v>2998</v>
      </c>
      <c r="Q73" s="4">
        <v>3009</v>
      </c>
      <c r="R73" s="4">
        <v>3005</v>
      </c>
      <c r="S73" s="4">
        <v>3006</v>
      </c>
      <c r="T73" s="4">
        <v>3000</v>
      </c>
      <c r="U73" s="4">
        <v>2994</v>
      </c>
      <c r="V73" s="4">
        <v>3000</v>
      </c>
      <c r="W73" s="4">
        <v>2998</v>
      </c>
      <c r="X73" s="4">
        <v>2988</v>
      </c>
      <c r="Y73" s="4">
        <v>2990</v>
      </c>
      <c r="Z73" s="9">
        <f t="shared" si="8"/>
        <v>792.06</v>
      </c>
      <c r="AA73" s="9">
        <f t="shared" si="9"/>
        <v>792.32</v>
      </c>
      <c r="AB73" s="9">
        <f t="shared" si="10"/>
        <v>792.44</v>
      </c>
      <c r="AC73" s="9">
        <f t="shared" si="10"/>
        <v>836.37</v>
      </c>
      <c r="AD73" s="9">
        <f t="shared" si="10"/>
        <v>838.06</v>
      </c>
      <c r="AE73" s="9">
        <f t="shared" si="10"/>
        <v>837.97</v>
      </c>
      <c r="AF73" s="9">
        <f t="shared" si="10"/>
        <v>848.85</v>
      </c>
      <c r="AG73" s="9">
        <f t="shared" si="10"/>
        <v>840.25</v>
      </c>
      <c r="AH73" s="9">
        <f t="shared" si="7"/>
        <v>838.49</v>
      </c>
      <c r="AI73" s="9">
        <f t="shared" si="7"/>
        <v>838.55</v>
      </c>
      <c r="AJ73" s="9">
        <f t="shared" si="7"/>
        <v>838.58</v>
      </c>
      <c r="AK73" s="9">
        <f t="shared" si="7"/>
        <v>837.34</v>
      </c>
      <c r="AM73" s="4">
        <f t="shared" si="11"/>
        <v>29772786.590000004</v>
      </c>
      <c r="AN73" s="4">
        <f>Pension2024!M73+SUM(B73:K73)+K73</f>
        <v>29644151.890000004</v>
      </c>
    </row>
    <row r="74" spans="1:40" x14ac:dyDescent="0.35">
      <c r="A74" t="s">
        <v>79</v>
      </c>
      <c r="B74" s="4">
        <v>3080606.54</v>
      </c>
      <c r="C74" s="4">
        <v>3086566.15</v>
      </c>
      <c r="D74" s="4">
        <v>3080978.45</v>
      </c>
      <c r="E74" s="4">
        <v>3263203.45</v>
      </c>
      <c r="F74" s="4">
        <v>3257547.05</v>
      </c>
      <c r="G74" s="4">
        <v>3249187.22</v>
      </c>
      <c r="H74" s="4">
        <v>3255835.62</v>
      </c>
      <c r="I74" s="4">
        <v>3250351.76</v>
      </c>
      <c r="J74" s="4">
        <v>3253167.09</v>
      </c>
      <c r="K74" s="4">
        <v>3251555.17</v>
      </c>
      <c r="L74" s="4">
        <v>3245159.99</v>
      </c>
      <c r="M74" s="4">
        <v>3244110.94</v>
      </c>
      <c r="N74" s="4">
        <v>4128</v>
      </c>
      <c r="O74" s="4">
        <v>4136</v>
      </c>
      <c r="P74" s="4">
        <v>4125</v>
      </c>
      <c r="Q74" s="4">
        <v>4122</v>
      </c>
      <c r="R74" s="4">
        <v>4121</v>
      </c>
      <c r="S74" s="4">
        <v>4111</v>
      </c>
      <c r="T74" s="4">
        <v>4115</v>
      </c>
      <c r="U74" s="4">
        <v>4114</v>
      </c>
      <c r="V74" s="4">
        <v>4114</v>
      </c>
      <c r="W74" s="4">
        <v>4112</v>
      </c>
      <c r="X74" s="4">
        <v>4102</v>
      </c>
      <c r="Y74" s="4">
        <v>4110</v>
      </c>
      <c r="Z74" s="9">
        <f t="shared" si="8"/>
        <v>746.27</v>
      </c>
      <c r="AA74" s="9">
        <f t="shared" si="9"/>
        <v>746.27</v>
      </c>
      <c r="AB74" s="9">
        <f t="shared" si="10"/>
        <v>746.9</v>
      </c>
      <c r="AC74" s="9">
        <f t="shared" si="10"/>
        <v>791.66</v>
      </c>
      <c r="AD74" s="9">
        <f t="shared" si="10"/>
        <v>790.47</v>
      </c>
      <c r="AE74" s="9">
        <f t="shared" si="10"/>
        <v>790.36</v>
      </c>
      <c r="AF74" s="9">
        <f t="shared" si="10"/>
        <v>791.21</v>
      </c>
      <c r="AG74" s="9">
        <f t="shared" si="10"/>
        <v>790.07</v>
      </c>
      <c r="AH74" s="9">
        <f t="shared" si="7"/>
        <v>790.76</v>
      </c>
      <c r="AI74" s="9">
        <f t="shared" si="7"/>
        <v>790.75</v>
      </c>
      <c r="AJ74" s="9">
        <f t="shared" si="7"/>
        <v>791.12</v>
      </c>
      <c r="AK74" s="9">
        <f t="shared" si="7"/>
        <v>789.32</v>
      </c>
      <c r="AM74" s="4">
        <f t="shared" si="11"/>
        <v>38518269.43</v>
      </c>
      <c r="AN74" s="4">
        <f>Pension2024!M74+SUM(B74:K74)+K74</f>
        <v>38361103.880000003</v>
      </c>
    </row>
    <row r="75" spans="1:40" x14ac:dyDescent="0.35">
      <c r="A75" t="s">
        <v>80</v>
      </c>
      <c r="B75" s="4">
        <v>3204881.95</v>
      </c>
      <c r="C75" s="4">
        <v>3208540.27</v>
      </c>
      <c r="D75" s="4">
        <v>3225570.03</v>
      </c>
      <c r="E75" s="4">
        <v>3412062</v>
      </c>
      <c r="F75" s="4">
        <v>3422809.69</v>
      </c>
      <c r="G75" s="4">
        <v>3421494.52</v>
      </c>
      <c r="H75" s="4">
        <v>3427711.89</v>
      </c>
      <c r="I75" s="4">
        <v>3437445.26</v>
      </c>
      <c r="J75" s="4">
        <v>3452877.43</v>
      </c>
      <c r="K75" s="4">
        <v>3452661.47</v>
      </c>
      <c r="L75" s="4">
        <v>3449969.16</v>
      </c>
      <c r="M75" s="4">
        <v>3448232.63</v>
      </c>
      <c r="N75" s="4">
        <v>3623</v>
      </c>
      <c r="O75" s="4">
        <v>3631</v>
      </c>
      <c r="P75" s="4">
        <v>3641</v>
      </c>
      <c r="Q75" s="4">
        <v>3648</v>
      </c>
      <c r="R75" s="4">
        <v>3658</v>
      </c>
      <c r="S75" s="4">
        <v>3656</v>
      </c>
      <c r="T75" s="4">
        <v>3653</v>
      </c>
      <c r="U75" s="4">
        <v>3664</v>
      </c>
      <c r="V75" s="4">
        <v>3674</v>
      </c>
      <c r="W75" s="4">
        <v>3675</v>
      </c>
      <c r="X75" s="4">
        <v>3673</v>
      </c>
      <c r="Y75" s="4">
        <v>3678</v>
      </c>
      <c r="Z75" s="9">
        <f t="shared" si="8"/>
        <v>884.59</v>
      </c>
      <c r="AA75" s="9">
        <f t="shared" si="9"/>
        <v>883.65</v>
      </c>
      <c r="AB75" s="9">
        <f t="shared" si="10"/>
        <v>885.9</v>
      </c>
      <c r="AC75" s="9">
        <f t="shared" si="10"/>
        <v>935.32</v>
      </c>
      <c r="AD75" s="9">
        <f t="shared" si="10"/>
        <v>935.71</v>
      </c>
      <c r="AE75" s="9">
        <f t="shared" si="10"/>
        <v>935.86</v>
      </c>
      <c r="AF75" s="9">
        <f t="shared" si="10"/>
        <v>938.33</v>
      </c>
      <c r="AG75" s="9">
        <f t="shared" si="10"/>
        <v>938.17</v>
      </c>
      <c r="AH75" s="9">
        <f t="shared" si="7"/>
        <v>939.81</v>
      </c>
      <c r="AI75" s="9">
        <f t="shared" si="7"/>
        <v>939.5</v>
      </c>
      <c r="AJ75" s="9">
        <f t="shared" si="7"/>
        <v>939.28</v>
      </c>
      <c r="AK75" s="9">
        <f t="shared" si="7"/>
        <v>937.53</v>
      </c>
      <c r="AM75" s="4">
        <f t="shared" si="11"/>
        <v>40564256.300000004</v>
      </c>
      <c r="AN75" s="4">
        <f>Pension2024!M75+SUM(B75:K75)+K75</f>
        <v>40282123.529999994</v>
      </c>
    </row>
    <row r="76" spans="1:40" x14ac:dyDescent="0.35">
      <c r="A76" t="s">
        <v>81</v>
      </c>
      <c r="B76" s="4">
        <v>3582699.46</v>
      </c>
      <c r="C76" s="4">
        <v>3581883.77</v>
      </c>
      <c r="D76" s="4">
        <v>3597235.62</v>
      </c>
      <c r="E76" s="4">
        <v>3801000.26</v>
      </c>
      <c r="F76" s="4">
        <v>3810237.8</v>
      </c>
      <c r="G76" s="4">
        <v>3796798.97</v>
      </c>
      <c r="H76" s="4">
        <v>3794298.52</v>
      </c>
      <c r="I76" s="4">
        <v>3803686.37</v>
      </c>
      <c r="J76" s="4">
        <v>3801970.79</v>
      </c>
      <c r="K76" s="4">
        <v>3798391.83</v>
      </c>
      <c r="L76" s="4">
        <v>3788024.89</v>
      </c>
      <c r="M76" s="4">
        <v>3774265.73</v>
      </c>
      <c r="N76" s="4">
        <v>4428</v>
      </c>
      <c r="O76" s="4">
        <v>4433</v>
      </c>
      <c r="P76" s="4">
        <v>4443</v>
      </c>
      <c r="Q76" s="4">
        <v>4440</v>
      </c>
      <c r="R76" s="4">
        <v>4435</v>
      </c>
      <c r="S76" s="4">
        <v>4435</v>
      </c>
      <c r="T76" s="4">
        <v>4430</v>
      </c>
      <c r="U76" s="4">
        <v>4438</v>
      </c>
      <c r="V76" s="4">
        <v>4436</v>
      </c>
      <c r="W76" s="4">
        <v>4435</v>
      </c>
      <c r="X76" s="4">
        <v>4420</v>
      </c>
      <c r="Y76" s="4">
        <v>4411</v>
      </c>
      <c r="Z76" s="9">
        <f t="shared" si="8"/>
        <v>809.1</v>
      </c>
      <c r="AA76" s="9">
        <f t="shared" si="9"/>
        <v>808</v>
      </c>
      <c r="AB76" s="9">
        <f t="shared" si="10"/>
        <v>809.64</v>
      </c>
      <c r="AC76" s="9">
        <f t="shared" si="10"/>
        <v>856.08</v>
      </c>
      <c r="AD76" s="9">
        <f t="shared" si="10"/>
        <v>859.13</v>
      </c>
      <c r="AE76" s="9">
        <f t="shared" si="10"/>
        <v>856.1</v>
      </c>
      <c r="AF76" s="9">
        <f t="shared" si="10"/>
        <v>856.5</v>
      </c>
      <c r="AG76" s="9">
        <f t="shared" si="10"/>
        <v>857.07</v>
      </c>
      <c r="AH76" s="9">
        <f t="shared" si="7"/>
        <v>857.07</v>
      </c>
      <c r="AI76" s="9">
        <f t="shared" si="7"/>
        <v>856.46</v>
      </c>
      <c r="AJ76" s="9">
        <f t="shared" si="7"/>
        <v>857.02</v>
      </c>
      <c r="AK76" s="9">
        <f t="shared" si="7"/>
        <v>855.65</v>
      </c>
      <c r="AM76" s="4">
        <f t="shared" si="11"/>
        <v>44930494.009999998</v>
      </c>
      <c r="AN76" s="4">
        <f>Pension2024!M76+SUM(B76:K76)+K76</f>
        <v>44757870.93</v>
      </c>
    </row>
    <row r="77" spans="1:40" x14ac:dyDescent="0.35">
      <c r="A77" t="s">
        <v>82</v>
      </c>
      <c r="B77" s="4">
        <v>2699399.78</v>
      </c>
      <c r="C77" s="4">
        <v>2693629.94</v>
      </c>
      <c r="D77" s="4">
        <v>2702240.74</v>
      </c>
      <c r="E77" s="4">
        <v>2853397.42</v>
      </c>
      <c r="F77" s="4">
        <v>2853091.57</v>
      </c>
      <c r="G77" s="4">
        <v>2848986.82</v>
      </c>
      <c r="H77" s="4">
        <v>2844515.51</v>
      </c>
      <c r="I77" s="4">
        <v>2845571.33</v>
      </c>
      <c r="J77" s="4">
        <v>2853037.8</v>
      </c>
      <c r="K77" s="4">
        <v>2839909.34</v>
      </c>
      <c r="L77" s="4">
        <v>2822059.47</v>
      </c>
      <c r="M77" s="4">
        <v>2829869.44</v>
      </c>
      <c r="N77" s="4">
        <v>3463</v>
      </c>
      <c r="O77" s="4">
        <v>3467</v>
      </c>
      <c r="P77" s="4">
        <v>3474</v>
      </c>
      <c r="Q77" s="4">
        <v>3477</v>
      </c>
      <c r="R77" s="4">
        <v>3474</v>
      </c>
      <c r="S77" s="4">
        <v>3472</v>
      </c>
      <c r="T77" s="4">
        <v>3462</v>
      </c>
      <c r="U77" s="4">
        <v>3462</v>
      </c>
      <c r="V77" s="4">
        <v>3467</v>
      </c>
      <c r="W77" s="4">
        <v>3455</v>
      </c>
      <c r="X77" s="4">
        <v>3443</v>
      </c>
      <c r="Y77" s="4">
        <v>3451</v>
      </c>
      <c r="Z77" s="9">
        <f t="shared" si="8"/>
        <v>779.5</v>
      </c>
      <c r="AA77" s="9">
        <f t="shared" si="9"/>
        <v>776.93</v>
      </c>
      <c r="AB77" s="9">
        <f t="shared" si="10"/>
        <v>777.85</v>
      </c>
      <c r="AC77" s="9">
        <f t="shared" si="10"/>
        <v>820.65</v>
      </c>
      <c r="AD77" s="9">
        <f t="shared" si="10"/>
        <v>821.27</v>
      </c>
      <c r="AE77" s="9">
        <f t="shared" si="10"/>
        <v>820.56</v>
      </c>
      <c r="AF77" s="9">
        <f t="shared" si="10"/>
        <v>821.64</v>
      </c>
      <c r="AG77" s="9">
        <f t="shared" si="10"/>
        <v>821.94</v>
      </c>
      <c r="AH77" s="9">
        <f t="shared" si="7"/>
        <v>822.91</v>
      </c>
      <c r="AI77" s="9">
        <f t="shared" si="7"/>
        <v>821.97</v>
      </c>
      <c r="AJ77" s="9">
        <f t="shared" si="7"/>
        <v>819.65</v>
      </c>
      <c r="AK77" s="9">
        <f t="shared" si="7"/>
        <v>820.01</v>
      </c>
      <c r="AM77" s="4">
        <f t="shared" si="11"/>
        <v>33685709.159999996</v>
      </c>
      <c r="AN77" s="4">
        <f>Pension2024!M77+SUM(B77:K77)+K77</f>
        <v>33560828.629999995</v>
      </c>
    </row>
    <row r="78" spans="1:40" x14ac:dyDescent="0.35">
      <c r="A78" t="s">
        <v>83</v>
      </c>
      <c r="B78" s="4">
        <v>1278787.21</v>
      </c>
      <c r="C78" s="4">
        <v>1284695.82</v>
      </c>
      <c r="D78" s="4">
        <v>1284101.96</v>
      </c>
      <c r="E78" s="4">
        <v>1358648.84</v>
      </c>
      <c r="F78" s="4">
        <v>1358253.64</v>
      </c>
      <c r="G78" s="4">
        <v>1366875.96</v>
      </c>
      <c r="H78" s="4">
        <v>1368920.38</v>
      </c>
      <c r="I78" s="4">
        <v>1368554.86</v>
      </c>
      <c r="J78" s="4">
        <v>1374747.79</v>
      </c>
      <c r="K78" s="4">
        <v>1379996.01</v>
      </c>
      <c r="L78" s="4">
        <v>1383851.6</v>
      </c>
      <c r="M78" s="4">
        <v>1370527.84</v>
      </c>
      <c r="N78" s="4">
        <v>1662</v>
      </c>
      <c r="O78" s="4">
        <v>1667</v>
      </c>
      <c r="P78" s="4">
        <v>1672</v>
      </c>
      <c r="Q78" s="4">
        <v>1670</v>
      </c>
      <c r="R78" s="4">
        <v>1673</v>
      </c>
      <c r="S78" s="4">
        <v>1671</v>
      </c>
      <c r="T78" s="4">
        <v>1674</v>
      </c>
      <c r="U78" s="4">
        <v>1675</v>
      </c>
      <c r="V78" s="4">
        <v>1681</v>
      </c>
      <c r="W78" s="4">
        <v>1685</v>
      </c>
      <c r="X78" s="4">
        <v>1683</v>
      </c>
      <c r="Y78" s="4">
        <v>1677</v>
      </c>
      <c r="Z78" s="9">
        <f t="shared" si="8"/>
        <v>769.43</v>
      </c>
      <c r="AA78" s="9">
        <f t="shared" si="9"/>
        <v>770.66</v>
      </c>
      <c r="AB78" s="9">
        <f t="shared" si="10"/>
        <v>768</v>
      </c>
      <c r="AC78" s="9">
        <f t="shared" si="10"/>
        <v>813.56</v>
      </c>
      <c r="AD78" s="9">
        <f t="shared" si="10"/>
        <v>811.87</v>
      </c>
      <c r="AE78" s="9">
        <f t="shared" si="10"/>
        <v>818</v>
      </c>
      <c r="AF78" s="9">
        <f t="shared" si="10"/>
        <v>817.75</v>
      </c>
      <c r="AG78" s="9">
        <f t="shared" si="10"/>
        <v>817.05</v>
      </c>
      <c r="AH78" s="9">
        <f t="shared" si="7"/>
        <v>817.82</v>
      </c>
      <c r="AI78" s="9">
        <f t="shared" si="7"/>
        <v>818.99</v>
      </c>
      <c r="AJ78" s="9">
        <f t="shared" si="7"/>
        <v>822.25</v>
      </c>
      <c r="AK78" s="9">
        <f t="shared" si="7"/>
        <v>817.25</v>
      </c>
      <c r="AM78" s="4">
        <f t="shared" si="11"/>
        <v>16177961.909999996</v>
      </c>
      <c r="AN78" s="4">
        <f>Pension2024!M78+SUM(B78:K78)+K78</f>
        <v>16084487.239999996</v>
      </c>
    </row>
    <row r="79" spans="1:40" x14ac:dyDescent="0.35">
      <c r="A79" t="s">
        <v>84</v>
      </c>
      <c r="B79" s="4">
        <v>1298820.54</v>
      </c>
      <c r="C79" s="4">
        <v>1297981.19</v>
      </c>
      <c r="D79" s="4">
        <v>1295607.43</v>
      </c>
      <c r="E79" s="4">
        <v>1371407.3</v>
      </c>
      <c r="F79" s="4">
        <v>1370410.04</v>
      </c>
      <c r="G79" s="4">
        <v>1372899.23</v>
      </c>
      <c r="H79" s="4">
        <v>1382369.73</v>
      </c>
      <c r="I79" s="4">
        <v>1375366.91</v>
      </c>
      <c r="J79" s="4">
        <v>1383613.4399999999</v>
      </c>
      <c r="K79" s="4">
        <v>1376753.58</v>
      </c>
      <c r="L79" s="4">
        <v>1381527.37</v>
      </c>
      <c r="M79" s="4">
        <v>1370692.64</v>
      </c>
      <c r="N79" s="4">
        <v>1680</v>
      </c>
      <c r="O79" s="4">
        <v>1683</v>
      </c>
      <c r="P79" s="4">
        <v>1678</v>
      </c>
      <c r="Q79" s="4">
        <v>1680</v>
      </c>
      <c r="R79" s="4">
        <v>1682</v>
      </c>
      <c r="S79" s="4">
        <v>1683</v>
      </c>
      <c r="T79" s="4">
        <v>1688</v>
      </c>
      <c r="U79" s="4">
        <v>1683</v>
      </c>
      <c r="V79" s="4">
        <v>1695</v>
      </c>
      <c r="W79" s="4">
        <v>1690</v>
      </c>
      <c r="X79" s="4">
        <v>1687</v>
      </c>
      <c r="Y79" s="4">
        <v>1687</v>
      </c>
      <c r="Z79" s="9">
        <f t="shared" si="8"/>
        <v>773.11</v>
      </c>
      <c r="AA79" s="9">
        <f t="shared" si="9"/>
        <v>771.23</v>
      </c>
      <c r="AB79" s="9">
        <f t="shared" si="10"/>
        <v>772.11</v>
      </c>
      <c r="AC79" s="9">
        <f t="shared" si="10"/>
        <v>816.31</v>
      </c>
      <c r="AD79" s="9">
        <f t="shared" si="10"/>
        <v>814.75</v>
      </c>
      <c r="AE79" s="9">
        <f t="shared" si="10"/>
        <v>815.75</v>
      </c>
      <c r="AF79" s="9">
        <f t="shared" si="10"/>
        <v>818.94</v>
      </c>
      <c r="AG79" s="9">
        <f t="shared" si="10"/>
        <v>817.21</v>
      </c>
      <c r="AH79" s="9">
        <f t="shared" si="7"/>
        <v>816.29</v>
      </c>
      <c r="AI79" s="9">
        <f t="shared" si="7"/>
        <v>814.65</v>
      </c>
      <c r="AJ79" s="9">
        <f t="shared" si="7"/>
        <v>818.93</v>
      </c>
      <c r="AK79" s="9">
        <f t="shared" si="7"/>
        <v>812.5</v>
      </c>
      <c r="AM79" s="4">
        <f t="shared" si="11"/>
        <v>16277449.400000002</v>
      </c>
      <c r="AN79" s="4">
        <f>Pension2024!M79+SUM(B79:K79)+K79</f>
        <v>16186209.82</v>
      </c>
    </row>
    <row r="80" spans="1:40" x14ac:dyDescent="0.35">
      <c r="A80" t="s">
        <v>85</v>
      </c>
      <c r="B80" s="4">
        <v>101051.62</v>
      </c>
      <c r="C80" s="4">
        <v>101233.14</v>
      </c>
      <c r="D80" s="4">
        <v>100451.95</v>
      </c>
      <c r="E80" s="4">
        <v>106287.09</v>
      </c>
      <c r="F80" s="4">
        <v>106713.15</v>
      </c>
      <c r="G80" s="4">
        <v>107020.86</v>
      </c>
      <c r="H80" s="4">
        <v>107278.24</v>
      </c>
      <c r="I80" s="4">
        <v>109078.31</v>
      </c>
      <c r="J80" s="4">
        <v>108274.21</v>
      </c>
      <c r="K80" s="4">
        <v>108274.21</v>
      </c>
      <c r="L80" s="4">
        <v>108290.58</v>
      </c>
      <c r="M80" s="4">
        <v>108283.27</v>
      </c>
      <c r="N80" s="4">
        <v>117</v>
      </c>
      <c r="O80" s="4">
        <v>117</v>
      </c>
      <c r="P80" s="4">
        <v>116</v>
      </c>
      <c r="Q80" s="4">
        <v>116</v>
      </c>
      <c r="R80" s="4">
        <v>117</v>
      </c>
      <c r="S80" s="4">
        <v>117</v>
      </c>
      <c r="T80" s="4">
        <v>118</v>
      </c>
      <c r="U80" s="4">
        <v>120</v>
      </c>
      <c r="V80" s="4">
        <v>118</v>
      </c>
      <c r="W80" s="4">
        <v>118</v>
      </c>
      <c r="X80" s="4">
        <v>118</v>
      </c>
      <c r="Y80" s="4">
        <v>118</v>
      </c>
      <c r="Z80" s="9">
        <f t="shared" si="8"/>
        <v>863.69</v>
      </c>
      <c r="AA80" s="9">
        <f t="shared" si="9"/>
        <v>865.24</v>
      </c>
      <c r="AB80" s="9">
        <f t="shared" si="10"/>
        <v>865.97</v>
      </c>
      <c r="AC80" s="9">
        <f t="shared" si="10"/>
        <v>916.27</v>
      </c>
      <c r="AD80" s="9">
        <f t="shared" si="10"/>
        <v>912.08</v>
      </c>
      <c r="AE80" s="9">
        <f t="shared" si="10"/>
        <v>914.71</v>
      </c>
      <c r="AF80" s="9">
        <f t="shared" si="10"/>
        <v>909.14</v>
      </c>
      <c r="AG80" s="9">
        <f t="shared" si="10"/>
        <v>908.99</v>
      </c>
      <c r="AH80" s="9">
        <f t="shared" si="7"/>
        <v>917.58</v>
      </c>
      <c r="AI80" s="9">
        <f t="shared" si="7"/>
        <v>917.58</v>
      </c>
      <c r="AJ80" s="9">
        <f t="shared" si="7"/>
        <v>917.72</v>
      </c>
      <c r="AK80" s="9">
        <f t="shared" si="7"/>
        <v>917.65</v>
      </c>
      <c r="AM80" s="4">
        <f t="shared" si="11"/>
        <v>1272236.6300000001</v>
      </c>
      <c r="AN80" s="4">
        <f>Pension2024!M80+SUM(B80:K80)+K80</f>
        <v>1263726.26</v>
      </c>
    </row>
    <row r="81" spans="1:40" x14ac:dyDescent="0.35">
      <c r="A81" t="s">
        <v>86</v>
      </c>
      <c r="B81" s="4">
        <v>2471475.0299999998</v>
      </c>
      <c r="C81" s="4">
        <v>2460436.0099999998</v>
      </c>
      <c r="D81" s="4">
        <v>2459060.2999999998</v>
      </c>
      <c r="E81" s="4">
        <v>2596752.0299999998</v>
      </c>
      <c r="F81" s="4">
        <v>2606685.3199999998</v>
      </c>
      <c r="G81" s="4">
        <v>2601213.12</v>
      </c>
      <c r="H81" s="4">
        <v>2604426.37</v>
      </c>
      <c r="I81" s="4">
        <v>2605712.02</v>
      </c>
      <c r="J81" s="4">
        <v>2614738.85</v>
      </c>
      <c r="K81" s="4">
        <v>2606438.9300000002</v>
      </c>
      <c r="L81" s="4">
        <v>2600776.65</v>
      </c>
      <c r="M81" s="4">
        <v>2593545.9</v>
      </c>
      <c r="N81" s="4">
        <v>3071</v>
      </c>
      <c r="O81" s="4">
        <v>3065</v>
      </c>
      <c r="P81" s="4">
        <v>3066</v>
      </c>
      <c r="Q81" s="4">
        <v>3061</v>
      </c>
      <c r="R81" s="4">
        <v>3062</v>
      </c>
      <c r="S81" s="4">
        <v>3062</v>
      </c>
      <c r="T81" s="4">
        <v>3072</v>
      </c>
      <c r="U81" s="4">
        <v>3073</v>
      </c>
      <c r="V81" s="4">
        <v>3081</v>
      </c>
      <c r="W81" s="4">
        <v>3072</v>
      </c>
      <c r="X81" s="4">
        <v>3064</v>
      </c>
      <c r="Y81" s="4">
        <v>3056</v>
      </c>
      <c r="Z81" s="9">
        <f t="shared" si="8"/>
        <v>804.78</v>
      </c>
      <c r="AA81" s="9">
        <f t="shared" si="9"/>
        <v>802.75</v>
      </c>
      <c r="AB81" s="9">
        <f t="shared" si="10"/>
        <v>802.04</v>
      </c>
      <c r="AC81" s="9">
        <f t="shared" si="10"/>
        <v>848.33</v>
      </c>
      <c r="AD81" s="9">
        <f t="shared" si="10"/>
        <v>851.3</v>
      </c>
      <c r="AE81" s="9">
        <f t="shared" si="10"/>
        <v>849.51</v>
      </c>
      <c r="AF81" s="9">
        <f t="shared" si="10"/>
        <v>847.8</v>
      </c>
      <c r="AG81" s="9">
        <f t="shared" si="10"/>
        <v>847.94</v>
      </c>
      <c r="AH81" s="9">
        <f t="shared" si="10"/>
        <v>848.67</v>
      </c>
      <c r="AI81" s="9">
        <f t="shared" si="10"/>
        <v>848.45</v>
      </c>
      <c r="AJ81" s="9">
        <f t="shared" si="10"/>
        <v>848.82</v>
      </c>
      <c r="AK81" s="9">
        <f t="shared" si="10"/>
        <v>848.67</v>
      </c>
      <c r="AM81" s="4">
        <f t="shared" si="11"/>
        <v>30821260.529999997</v>
      </c>
      <c r="AN81" s="4">
        <f>Pension2024!M81+SUM(B81:K81)+K81</f>
        <v>30694787.050000001</v>
      </c>
    </row>
    <row r="82" spans="1:40" x14ac:dyDescent="0.35">
      <c r="A82" t="s">
        <v>87</v>
      </c>
      <c r="B82" s="4">
        <v>1981473.36</v>
      </c>
      <c r="C82" s="4">
        <v>1976935.08</v>
      </c>
      <c r="D82" s="4">
        <v>1984089.66</v>
      </c>
      <c r="E82" s="4">
        <v>2083856.29</v>
      </c>
      <c r="F82" s="4">
        <v>2079970.47</v>
      </c>
      <c r="G82" s="4">
        <v>2086171.38</v>
      </c>
      <c r="H82" s="4">
        <v>2079875.02</v>
      </c>
      <c r="I82" s="4">
        <v>2080536.84</v>
      </c>
      <c r="J82" s="4">
        <v>2089132.68</v>
      </c>
      <c r="K82" s="4">
        <v>2095285.14</v>
      </c>
      <c r="L82" s="4">
        <v>2091737.76</v>
      </c>
      <c r="M82" s="4">
        <v>2088420.44</v>
      </c>
      <c r="N82" s="4">
        <v>2534</v>
      </c>
      <c r="O82" s="4">
        <v>2530</v>
      </c>
      <c r="P82" s="4">
        <v>2536</v>
      </c>
      <c r="Q82" s="4">
        <v>2518</v>
      </c>
      <c r="R82" s="4">
        <v>2513</v>
      </c>
      <c r="S82" s="4">
        <v>2514</v>
      </c>
      <c r="T82" s="4">
        <v>2516</v>
      </c>
      <c r="U82" s="4">
        <v>2515</v>
      </c>
      <c r="V82" s="4">
        <v>2523</v>
      </c>
      <c r="W82" s="4">
        <v>2528</v>
      </c>
      <c r="X82" s="4">
        <v>2529</v>
      </c>
      <c r="Y82" s="4">
        <v>2529</v>
      </c>
      <c r="Z82" s="9">
        <f t="shared" si="8"/>
        <v>781.95</v>
      </c>
      <c r="AA82" s="9">
        <f t="shared" si="9"/>
        <v>781.4</v>
      </c>
      <c r="AB82" s="9">
        <f t="shared" si="10"/>
        <v>782.37</v>
      </c>
      <c r="AC82" s="9">
        <f t="shared" si="10"/>
        <v>827.58</v>
      </c>
      <c r="AD82" s="9">
        <f t="shared" si="10"/>
        <v>827.68</v>
      </c>
      <c r="AE82" s="9">
        <f t="shared" si="10"/>
        <v>829.82</v>
      </c>
      <c r="AF82" s="9">
        <f t="shared" si="10"/>
        <v>826.66</v>
      </c>
      <c r="AG82" s="9">
        <f t="shared" si="10"/>
        <v>827.25</v>
      </c>
      <c r="AH82" s="9">
        <f t="shared" si="10"/>
        <v>828.04</v>
      </c>
      <c r="AI82" s="9">
        <f t="shared" si="10"/>
        <v>828.83</v>
      </c>
      <c r="AJ82" s="9">
        <f t="shared" si="10"/>
        <v>827.1</v>
      </c>
      <c r="AK82" s="9">
        <f t="shared" si="10"/>
        <v>825.79</v>
      </c>
      <c r="AM82" s="4">
        <f t="shared" si="11"/>
        <v>24717484.120000005</v>
      </c>
      <c r="AN82" s="4">
        <f>Pension2024!M82+SUM(B82:K82)+K82</f>
        <v>24615735.870000001</v>
      </c>
    </row>
    <row r="83" spans="1:40" x14ac:dyDescent="0.35">
      <c r="A83" t="s">
        <v>88</v>
      </c>
      <c r="B83" s="4">
        <v>1168422.8999999999</v>
      </c>
      <c r="C83" s="4">
        <v>1158656.1599999999</v>
      </c>
      <c r="D83" s="4">
        <v>1168931.1599999999</v>
      </c>
      <c r="E83" s="4">
        <v>1234443.25</v>
      </c>
      <c r="F83" s="4">
        <v>1236308.7</v>
      </c>
      <c r="G83" s="4">
        <v>1239897.2</v>
      </c>
      <c r="H83" s="4">
        <v>1233905.8500000001</v>
      </c>
      <c r="I83" s="4">
        <v>1235780.6200000001</v>
      </c>
      <c r="J83" s="4">
        <v>1237152.49</v>
      </c>
      <c r="K83" s="4">
        <v>1234012.3700000001</v>
      </c>
      <c r="L83" s="4">
        <v>1228966.75</v>
      </c>
      <c r="M83" s="4">
        <v>1228523.73</v>
      </c>
      <c r="N83" s="4">
        <v>1529</v>
      </c>
      <c r="O83" s="4">
        <v>1519</v>
      </c>
      <c r="P83" s="4">
        <v>1527</v>
      </c>
      <c r="Q83" s="4">
        <v>1528</v>
      </c>
      <c r="R83" s="4">
        <v>1532</v>
      </c>
      <c r="S83" s="4">
        <v>1531</v>
      </c>
      <c r="T83" s="4">
        <v>1529</v>
      </c>
      <c r="U83" s="4">
        <v>1530</v>
      </c>
      <c r="V83" s="4">
        <v>1529</v>
      </c>
      <c r="W83" s="4">
        <v>1526</v>
      </c>
      <c r="X83" s="4">
        <v>1522</v>
      </c>
      <c r="Y83" s="4">
        <v>1524</v>
      </c>
      <c r="Z83" s="9">
        <f t="shared" si="8"/>
        <v>764.17</v>
      </c>
      <c r="AA83" s="9">
        <f t="shared" si="9"/>
        <v>762.78</v>
      </c>
      <c r="AB83" s="9">
        <f t="shared" si="10"/>
        <v>765.51</v>
      </c>
      <c r="AC83" s="9">
        <f t="shared" si="10"/>
        <v>807.88</v>
      </c>
      <c r="AD83" s="9">
        <f t="shared" si="10"/>
        <v>806.99</v>
      </c>
      <c r="AE83" s="9">
        <f t="shared" si="10"/>
        <v>809.86</v>
      </c>
      <c r="AF83" s="9">
        <f t="shared" si="10"/>
        <v>807</v>
      </c>
      <c r="AG83" s="9">
        <f t="shared" si="10"/>
        <v>807.7</v>
      </c>
      <c r="AH83" s="9">
        <f t="shared" si="10"/>
        <v>809.13</v>
      </c>
      <c r="AI83" s="9">
        <f t="shared" si="10"/>
        <v>808.66</v>
      </c>
      <c r="AJ83" s="9">
        <f t="shared" si="10"/>
        <v>807.47</v>
      </c>
      <c r="AK83" s="9">
        <f t="shared" si="10"/>
        <v>806.12</v>
      </c>
      <c r="AM83" s="4">
        <f t="shared" si="11"/>
        <v>14605001.18</v>
      </c>
      <c r="AN83" s="4">
        <f>Pension2024!M83+SUM(B83:K83)+K83</f>
        <v>14542616.030000001</v>
      </c>
    </row>
    <row r="84" spans="1:40" x14ac:dyDescent="0.35">
      <c r="A84" t="s">
        <v>89</v>
      </c>
      <c r="B84" s="4">
        <v>38084.75</v>
      </c>
      <c r="C84" s="4">
        <v>5764.36</v>
      </c>
      <c r="D84" s="4">
        <v>22629.5</v>
      </c>
      <c r="E84" s="4">
        <v>22629.119999999999</v>
      </c>
      <c r="F84" s="4">
        <v>34855.730000000003</v>
      </c>
      <c r="G84" s="4">
        <v>40714.97</v>
      </c>
      <c r="H84" s="4">
        <v>-7334.6</v>
      </c>
      <c r="I84" s="4">
        <v>43947.05</v>
      </c>
      <c r="J84" s="4">
        <v>54176.88</v>
      </c>
      <c r="K84" s="4">
        <v>61430.33</v>
      </c>
      <c r="L84" s="4">
        <v>48596.06</v>
      </c>
      <c r="M84" s="4">
        <v>72051.78</v>
      </c>
      <c r="N84" s="4">
        <v>114</v>
      </c>
      <c r="O84" s="4">
        <v>72</v>
      </c>
      <c r="P84" s="4">
        <v>75</v>
      </c>
      <c r="Q84" s="4">
        <v>82</v>
      </c>
      <c r="R84" s="4">
        <v>92</v>
      </c>
      <c r="S84" s="4">
        <v>95</v>
      </c>
      <c r="T84" s="4">
        <v>110</v>
      </c>
      <c r="U84" s="4">
        <v>115</v>
      </c>
      <c r="V84" s="4">
        <v>120</v>
      </c>
      <c r="W84" s="4">
        <v>135</v>
      </c>
      <c r="X84" s="4">
        <v>158</v>
      </c>
      <c r="Y84" s="4">
        <v>158</v>
      </c>
      <c r="Z84" s="9">
        <f t="shared" si="8"/>
        <v>334.08</v>
      </c>
      <c r="AA84" s="9">
        <f t="shared" si="9"/>
        <v>80.06</v>
      </c>
      <c r="AB84" s="9">
        <f t="shared" si="10"/>
        <v>301.73</v>
      </c>
      <c r="AC84" s="9">
        <f t="shared" si="10"/>
        <v>275.95999999999998</v>
      </c>
      <c r="AD84" s="9">
        <f t="shared" si="10"/>
        <v>378.87</v>
      </c>
      <c r="AE84" s="9">
        <f t="shared" si="10"/>
        <v>428.58</v>
      </c>
      <c r="AF84" s="9">
        <f t="shared" si="10"/>
        <v>-66.680000000000007</v>
      </c>
      <c r="AG84" s="9">
        <f t="shared" si="10"/>
        <v>382.15</v>
      </c>
      <c r="AH84" s="9">
        <f t="shared" si="10"/>
        <v>451.47</v>
      </c>
      <c r="AI84" s="9">
        <f t="shared" si="10"/>
        <v>455.04</v>
      </c>
      <c r="AJ84" s="9">
        <f t="shared" si="10"/>
        <v>307.57</v>
      </c>
      <c r="AK84" s="9">
        <f t="shared" si="10"/>
        <v>456.02</v>
      </c>
      <c r="AM84" s="4">
        <f t="shared" si="11"/>
        <v>437545.93000000005</v>
      </c>
      <c r="AN84" s="4">
        <f>Pension2024!M84+SUM(B84:K84)+K84</f>
        <v>462940.45</v>
      </c>
    </row>
    <row r="85" spans="1:40" x14ac:dyDescent="0.35">
      <c r="A85" s="1" t="s">
        <v>3</v>
      </c>
      <c r="B85" s="6">
        <f t="shared" ref="B85:Y85" si="12">SUM(B6:B84)</f>
        <v>245354560.86000001</v>
      </c>
      <c r="C85" s="6">
        <f t="shared" si="12"/>
        <v>245388120.52000004</v>
      </c>
      <c r="D85" s="6">
        <f t="shared" si="12"/>
        <v>245806914.02000001</v>
      </c>
      <c r="E85" s="6">
        <f t="shared" si="12"/>
        <v>260141916.32999998</v>
      </c>
      <c r="F85" s="6">
        <f t="shared" si="12"/>
        <v>260355200.08999997</v>
      </c>
      <c r="G85" s="6">
        <f t="shared" si="12"/>
        <v>260539688.77999997</v>
      </c>
      <c r="H85" s="6">
        <f t="shared" si="12"/>
        <v>260689181.84999999</v>
      </c>
      <c r="I85" s="6">
        <f t="shared" si="12"/>
        <v>260739004.88000005</v>
      </c>
      <c r="J85" s="6">
        <f t="shared" si="12"/>
        <v>261322307.00000006</v>
      </c>
      <c r="K85" s="6">
        <f t="shared" si="12"/>
        <v>261171869.13999999</v>
      </c>
      <c r="L85" s="6">
        <f t="shared" si="12"/>
        <v>260543779.88999996</v>
      </c>
      <c r="M85" s="6">
        <f t="shared" si="12"/>
        <v>260448958.08999997</v>
      </c>
      <c r="N85" s="6">
        <f t="shared" si="12"/>
        <v>310478</v>
      </c>
      <c r="O85" s="6">
        <f t="shared" si="12"/>
        <v>310627</v>
      </c>
      <c r="P85" s="6">
        <f t="shared" si="12"/>
        <v>311019</v>
      </c>
      <c r="Q85" s="6">
        <f t="shared" si="12"/>
        <v>311224</v>
      </c>
      <c r="R85" s="6">
        <f t="shared" si="12"/>
        <v>311496</v>
      </c>
      <c r="S85" s="6">
        <f t="shared" si="12"/>
        <v>311561</v>
      </c>
      <c r="T85" s="6">
        <f t="shared" si="12"/>
        <v>311437</v>
      </c>
      <c r="U85" s="6">
        <f t="shared" si="12"/>
        <v>311606</v>
      </c>
      <c r="V85" s="6">
        <f t="shared" si="12"/>
        <v>312244</v>
      </c>
      <c r="W85" s="6">
        <f t="shared" si="12"/>
        <v>312172</v>
      </c>
      <c r="X85" s="6">
        <f t="shared" si="12"/>
        <v>311648</v>
      </c>
      <c r="Y85" s="6">
        <f t="shared" si="12"/>
        <v>311929</v>
      </c>
      <c r="Z85" s="11">
        <f t="shared" si="8"/>
        <v>790.25</v>
      </c>
      <c r="AA85" s="11">
        <f t="shared" si="9"/>
        <v>789.98</v>
      </c>
      <c r="AB85" s="11">
        <f t="shared" si="10"/>
        <v>790.33</v>
      </c>
      <c r="AC85" s="11">
        <f t="shared" si="10"/>
        <v>835.87</v>
      </c>
      <c r="AD85" s="11">
        <f t="shared" si="10"/>
        <v>835.82</v>
      </c>
      <c r="AE85" s="11">
        <f t="shared" si="10"/>
        <v>836.24</v>
      </c>
      <c r="AF85" s="11">
        <f t="shared" si="10"/>
        <v>837.05</v>
      </c>
      <c r="AG85" s="11">
        <f t="shared" si="10"/>
        <v>836.76</v>
      </c>
      <c r="AH85" s="11">
        <f t="shared" si="10"/>
        <v>836.92</v>
      </c>
      <c r="AI85" s="11">
        <f t="shared" si="10"/>
        <v>836.63</v>
      </c>
      <c r="AJ85" s="11">
        <f t="shared" si="10"/>
        <v>836.02</v>
      </c>
      <c r="AK85" s="11">
        <f t="shared" si="10"/>
        <v>834.96</v>
      </c>
      <c r="AM85" s="6">
        <f>SUM(AM6:AM84)</f>
        <v>3082501501.4499998</v>
      </c>
      <c r="AN85" s="6">
        <f>SUM(AN6:AN84)</f>
        <v>3067653115.8999996</v>
      </c>
    </row>
    <row r="86" spans="1:40" x14ac:dyDescent="0.35">
      <c r="A86" t="s">
        <v>172</v>
      </c>
      <c r="B86">
        <f t="shared" ref="B86:M86" si="13">B85/SUM(B6:B83)</f>
        <v>1.0001552474200017</v>
      </c>
      <c r="C86">
        <f t="shared" si="13"/>
        <v>1.0000234913385389</v>
      </c>
      <c r="D86">
        <f t="shared" si="13"/>
        <v>1.0000920705733656</v>
      </c>
      <c r="E86">
        <f t="shared" si="13"/>
        <v>1.0000869951638063</v>
      </c>
      <c r="F86">
        <f t="shared" si="13"/>
        <v>1.0001338955281642</v>
      </c>
      <c r="G86">
        <f t="shared" si="13"/>
        <v>1.000156296085948</v>
      </c>
      <c r="H86">
        <f t="shared" si="13"/>
        <v>0.99997186537012506</v>
      </c>
      <c r="I86">
        <f t="shared" si="13"/>
        <v>1.0001685764600443</v>
      </c>
      <c r="J86">
        <f t="shared" si="13"/>
        <v>1.0002073612268558</v>
      </c>
      <c r="K86">
        <f t="shared" si="13"/>
        <v>1.0002352656993723</v>
      </c>
      <c r="L86">
        <f t="shared" si="13"/>
        <v>1.0001865526236819</v>
      </c>
      <c r="M86">
        <f t="shared" si="13"/>
        <v>1.0002767210849115</v>
      </c>
    </row>
    <row r="88" spans="1:40" x14ac:dyDescent="0.35">
      <c r="B88" s="4"/>
      <c r="C88" s="4"/>
      <c r="D88" s="4"/>
      <c r="E88" s="4"/>
      <c r="F88" s="4"/>
      <c r="G88" s="4"/>
      <c r="H88" s="4"/>
      <c r="I88" s="4"/>
      <c r="J88" s="4"/>
      <c r="K88" s="4"/>
      <c r="L88" s="4"/>
      <c r="M88" s="4"/>
      <c r="N88" s="4"/>
      <c r="O88" s="4"/>
      <c r="P88" s="4"/>
      <c r="Q88" s="4"/>
      <c r="R88" s="4"/>
      <c r="S88" s="4"/>
      <c r="T88" s="4"/>
      <c r="U88" s="4"/>
      <c r="V88" s="4"/>
      <c r="W88" s="4"/>
      <c r="X88" s="4"/>
      <c r="Y88" s="4"/>
    </row>
  </sheetData>
  <mergeCells count="3">
    <mergeCell ref="B4:M4"/>
    <mergeCell ref="N4:Y4"/>
    <mergeCell ref="Z4:AK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45C3F-7E07-41B2-BFD3-AC4ABDE7711C}">
  <dimension ref="A1:AM86"/>
  <sheetViews>
    <sheetView workbookViewId="0">
      <pane xSplit="1" ySplit="5" topLeftCell="B75" activePane="bottomRight" state="frozen"/>
      <selection activeCell="AZ89" sqref="AZ89"/>
      <selection pane="topRight" activeCell="AZ89" sqref="AZ89"/>
      <selection pane="bottomLeft" activeCell="AZ89" sqref="AZ89"/>
      <selection pane="bottomRight" activeCell="K91" sqref="K91"/>
    </sheetView>
  </sheetViews>
  <sheetFormatPr defaultRowHeight="14.5" x14ac:dyDescent="0.35"/>
  <cols>
    <col min="1" max="1" width="18.453125" bestFit="1" customWidth="1"/>
    <col min="2" max="9" width="10.81640625" bestFit="1" customWidth="1"/>
    <col min="10" max="13" width="10.81640625" customWidth="1"/>
    <col min="14" max="17" width="7.453125" bestFit="1" customWidth="1"/>
    <col min="18" max="18" width="7.81640625" customWidth="1"/>
    <col min="19" max="21" width="7.453125" bestFit="1" customWidth="1"/>
    <col min="22" max="25" width="7.453125" customWidth="1"/>
    <col min="26" max="34" width="4" bestFit="1" customWidth="1"/>
    <col min="35" max="35" width="5.08984375" customWidth="1"/>
    <col min="36" max="37" width="4" customWidth="1"/>
    <col min="39" max="39" width="17" customWidth="1"/>
  </cols>
  <sheetData>
    <row r="1" spans="1:39" x14ac:dyDescent="0.3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c r="AL1">
        <v>38</v>
      </c>
      <c r="AM1">
        <v>39</v>
      </c>
    </row>
    <row r="4" spans="1:39" x14ac:dyDescent="0.35">
      <c r="B4" s="62" t="s">
        <v>180</v>
      </c>
      <c r="C4" s="62"/>
      <c r="D4" s="62"/>
      <c r="E4" s="62"/>
      <c r="F4" s="62"/>
      <c r="G4" s="62"/>
      <c r="H4" s="76"/>
      <c r="I4" s="63"/>
      <c r="J4" s="63"/>
      <c r="K4" s="63"/>
      <c r="L4" s="63"/>
      <c r="M4" s="63"/>
      <c r="N4" s="62" t="s">
        <v>181</v>
      </c>
      <c r="O4" s="62"/>
      <c r="P4" s="62"/>
      <c r="Q4" s="62"/>
      <c r="R4" s="62"/>
      <c r="S4" s="62"/>
      <c r="T4" s="76"/>
      <c r="U4" s="63"/>
      <c r="V4" s="63"/>
      <c r="W4" s="63"/>
      <c r="X4" s="63"/>
      <c r="Y4" s="63"/>
      <c r="Z4" s="62" t="s">
        <v>182</v>
      </c>
      <c r="AA4" s="62"/>
      <c r="AB4" s="62"/>
      <c r="AC4" s="62"/>
      <c r="AD4" s="62"/>
      <c r="AE4" s="62"/>
      <c r="AF4" s="76"/>
      <c r="AG4" s="63"/>
      <c r="AH4" s="63"/>
      <c r="AI4" s="63"/>
      <c r="AJ4" s="63"/>
      <c r="AK4" s="63"/>
    </row>
    <row r="5" spans="1:39" x14ac:dyDescent="0.35">
      <c r="A5" s="1" t="s">
        <v>12</v>
      </c>
      <c r="B5" s="2">
        <v>1</v>
      </c>
      <c r="C5" s="2">
        <v>2</v>
      </c>
      <c r="D5" s="2">
        <v>3</v>
      </c>
      <c r="E5" s="2">
        <v>4</v>
      </c>
      <c r="F5" s="2">
        <v>5</v>
      </c>
      <c r="G5" s="2">
        <v>6</v>
      </c>
      <c r="H5" s="2">
        <v>7</v>
      </c>
      <c r="I5" s="2">
        <v>8</v>
      </c>
      <c r="J5" s="2">
        <v>9</v>
      </c>
      <c r="K5" s="2">
        <v>10</v>
      </c>
      <c r="L5" s="2">
        <v>11</v>
      </c>
      <c r="M5" s="2">
        <v>12</v>
      </c>
      <c r="N5" s="2">
        <v>1</v>
      </c>
      <c r="O5" s="2">
        <v>2</v>
      </c>
      <c r="P5" s="2">
        <v>3</v>
      </c>
      <c r="Q5" s="2">
        <v>4</v>
      </c>
      <c r="R5" s="2">
        <v>5</v>
      </c>
      <c r="S5" s="2">
        <v>6</v>
      </c>
      <c r="T5" s="2">
        <v>7</v>
      </c>
      <c r="U5" s="2">
        <v>8</v>
      </c>
      <c r="V5" s="2">
        <v>9</v>
      </c>
      <c r="W5" s="2">
        <v>10</v>
      </c>
      <c r="X5" s="2">
        <v>11</v>
      </c>
      <c r="Y5" s="2">
        <v>12</v>
      </c>
      <c r="Z5" s="2">
        <v>1</v>
      </c>
      <c r="AA5" s="2">
        <v>2</v>
      </c>
      <c r="AB5" s="2">
        <v>3</v>
      </c>
      <c r="AC5" s="2">
        <v>4</v>
      </c>
      <c r="AD5" s="2">
        <v>5</v>
      </c>
      <c r="AE5" s="2">
        <v>6</v>
      </c>
      <c r="AF5" s="2">
        <v>7</v>
      </c>
      <c r="AG5" s="2">
        <v>8</v>
      </c>
      <c r="AH5" s="2">
        <v>9</v>
      </c>
      <c r="AI5" s="2">
        <v>10</v>
      </c>
      <c r="AJ5" s="2">
        <v>11</v>
      </c>
      <c r="AK5" s="2">
        <v>12</v>
      </c>
      <c r="AM5" s="40" t="s">
        <v>138</v>
      </c>
    </row>
    <row r="6" spans="1:39" x14ac:dyDescent="0.35">
      <c r="A6" t="s">
        <v>13</v>
      </c>
      <c r="B6" s="4">
        <v>1170510.3899999999</v>
      </c>
      <c r="C6" s="4">
        <v>1172111.42</v>
      </c>
      <c r="D6" s="4">
        <v>1165059.3</v>
      </c>
      <c r="E6" s="4">
        <v>1232544.52</v>
      </c>
      <c r="F6" s="4">
        <v>1231545.26</v>
      </c>
      <c r="G6" s="4">
        <v>1233931.26</v>
      </c>
      <c r="H6" s="4">
        <v>1232368.1599999999</v>
      </c>
      <c r="I6" s="4">
        <v>1230411.53</v>
      </c>
      <c r="J6" s="4"/>
      <c r="K6" s="4"/>
      <c r="L6" s="4"/>
      <c r="M6" s="4"/>
      <c r="N6" s="4">
        <v>1428</v>
      </c>
      <c r="O6" s="4">
        <v>1427</v>
      </c>
      <c r="P6" s="4">
        <v>1425</v>
      </c>
      <c r="Q6" s="4">
        <v>1426</v>
      </c>
      <c r="R6" s="4">
        <v>1426</v>
      </c>
      <c r="S6" s="4">
        <v>1428</v>
      </c>
      <c r="T6" s="4">
        <v>1425</v>
      </c>
      <c r="U6" s="4">
        <v>1422</v>
      </c>
      <c r="V6" s="4"/>
      <c r="W6" s="4"/>
      <c r="X6" s="4"/>
      <c r="Y6" s="4"/>
      <c r="Z6" s="9">
        <f t="shared" ref="Z6:Z69" si="0">ROUND(B6/N6,2)</f>
        <v>819.69</v>
      </c>
      <c r="AA6" s="9">
        <f t="shared" ref="AA6:AA69" si="1">ROUND(C6/O6,2)</f>
        <v>821.38</v>
      </c>
      <c r="AB6" s="9">
        <f t="shared" ref="AB6:AB69" si="2">ROUND(D6/P6,2)</f>
        <v>817.59</v>
      </c>
      <c r="AC6" s="9">
        <f t="shared" ref="AC6:AC69" si="3">ROUND(E6/Q6,2)</f>
        <v>864.34</v>
      </c>
      <c r="AD6" s="9">
        <f t="shared" ref="AD6:AD69" si="4">ROUND(F6/R6,2)</f>
        <v>863.64</v>
      </c>
      <c r="AE6" s="9">
        <f t="shared" ref="AE6:AE69" si="5">ROUND(G6/S6,2)</f>
        <v>864.1</v>
      </c>
      <c r="AF6" s="9">
        <f t="shared" ref="AF6:AF69" si="6">ROUND(H6/T6,2)</f>
        <v>864.82</v>
      </c>
      <c r="AG6" s="9">
        <f t="shared" ref="AG6:AG69" si="7">ROUND(I6/U6,2)</f>
        <v>865.27</v>
      </c>
      <c r="AH6" s="9" t="e">
        <f t="shared" ref="AH6:AH69" si="8">ROUND(J6/V6,2)</f>
        <v>#DIV/0!</v>
      </c>
      <c r="AI6" s="9" t="e">
        <f t="shared" ref="AI6:AI69" si="9">ROUND(K6/W6,2)</f>
        <v>#DIV/0!</v>
      </c>
      <c r="AJ6" s="9" t="e">
        <f t="shared" ref="AJ6:AJ69" si="10">ROUND(L6/X6,2)</f>
        <v>#DIV/0!</v>
      </c>
      <c r="AK6" s="9" t="e">
        <f t="shared" ref="AK6:AK69" si="11">ROUND(M6/Y6,2)</f>
        <v>#DIV/0!</v>
      </c>
      <c r="AM6" s="4">
        <f>SUM(B6:M6)</f>
        <v>9668481.839999998</v>
      </c>
    </row>
    <row r="7" spans="1:39" x14ac:dyDescent="0.35">
      <c r="A7" t="s">
        <v>14</v>
      </c>
      <c r="B7" s="4">
        <v>1318638.29</v>
      </c>
      <c r="C7" s="4">
        <v>1319911.26</v>
      </c>
      <c r="D7" s="4">
        <v>1322935.98</v>
      </c>
      <c r="E7" s="4">
        <v>1397543.02</v>
      </c>
      <c r="F7" s="4">
        <v>1399987.55</v>
      </c>
      <c r="G7" s="4">
        <v>1404367.35</v>
      </c>
      <c r="H7" s="4">
        <v>1413336.17</v>
      </c>
      <c r="I7" s="4">
        <v>1414401.37</v>
      </c>
      <c r="J7" s="4"/>
      <c r="K7" s="4"/>
      <c r="L7" s="4"/>
      <c r="M7" s="4"/>
      <c r="N7" s="4">
        <v>1588</v>
      </c>
      <c r="O7" s="4">
        <v>1590</v>
      </c>
      <c r="P7" s="4">
        <v>1593</v>
      </c>
      <c r="Q7" s="4">
        <v>1594</v>
      </c>
      <c r="R7" s="4">
        <v>1598</v>
      </c>
      <c r="S7" s="4">
        <v>1602</v>
      </c>
      <c r="T7" s="4">
        <v>1610</v>
      </c>
      <c r="U7" s="4">
        <v>1612</v>
      </c>
      <c r="V7" s="4"/>
      <c r="W7" s="4"/>
      <c r="X7" s="4"/>
      <c r="Y7" s="4"/>
      <c r="Z7" s="9">
        <f t="shared" si="0"/>
        <v>830.38</v>
      </c>
      <c r="AA7" s="9">
        <f t="shared" si="1"/>
        <v>830.13</v>
      </c>
      <c r="AB7" s="9">
        <f t="shared" si="2"/>
        <v>830.47</v>
      </c>
      <c r="AC7" s="9">
        <f t="shared" si="3"/>
        <v>876.75</v>
      </c>
      <c r="AD7" s="9">
        <f t="shared" si="4"/>
        <v>876.09</v>
      </c>
      <c r="AE7" s="9">
        <f t="shared" si="5"/>
        <v>876.63</v>
      </c>
      <c r="AF7" s="9">
        <f t="shared" si="6"/>
        <v>877.85</v>
      </c>
      <c r="AG7" s="9">
        <f t="shared" si="7"/>
        <v>877.42</v>
      </c>
      <c r="AH7" s="9" t="e">
        <f t="shared" si="8"/>
        <v>#DIV/0!</v>
      </c>
      <c r="AI7" s="9" t="e">
        <f t="shared" si="9"/>
        <v>#DIV/0!</v>
      </c>
      <c r="AJ7" s="9" t="e">
        <f t="shared" si="10"/>
        <v>#DIV/0!</v>
      </c>
      <c r="AK7" s="9" t="e">
        <f t="shared" si="11"/>
        <v>#DIV/0!</v>
      </c>
      <c r="AM7" s="4">
        <f t="shared" ref="AM7:AM70" si="12">SUM(B7:M7)</f>
        <v>10991120.989999998</v>
      </c>
    </row>
    <row r="8" spans="1:39" x14ac:dyDescent="0.35">
      <c r="A8" t="s">
        <v>15</v>
      </c>
      <c r="B8" s="4">
        <v>924212.09</v>
      </c>
      <c r="C8" s="4">
        <v>919458.34</v>
      </c>
      <c r="D8" s="4">
        <v>919813.39</v>
      </c>
      <c r="E8" s="4">
        <v>972175.45</v>
      </c>
      <c r="F8" s="4">
        <v>972130.91</v>
      </c>
      <c r="G8" s="4">
        <v>972920.75</v>
      </c>
      <c r="H8" s="4">
        <v>972102.35</v>
      </c>
      <c r="I8" s="4">
        <v>973344.15</v>
      </c>
      <c r="J8" s="4"/>
      <c r="K8" s="4"/>
      <c r="L8" s="4"/>
      <c r="M8" s="4"/>
      <c r="N8" s="4">
        <v>1145</v>
      </c>
      <c r="O8" s="4">
        <v>1140</v>
      </c>
      <c r="P8" s="4">
        <v>1140</v>
      </c>
      <c r="Q8" s="4">
        <v>1143</v>
      </c>
      <c r="R8" s="4">
        <v>1148</v>
      </c>
      <c r="S8" s="4">
        <v>1147</v>
      </c>
      <c r="T8" s="4">
        <v>1144</v>
      </c>
      <c r="U8" s="4">
        <v>1145</v>
      </c>
      <c r="V8" s="4"/>
      <c r="W8" s="4"/>
      <c r="X8" s="4"/>
      <c r="Y8" s="4"/>
      <c r="Z8" s="9">
        <f t="shared" si="0"/>
        <v>807.17</v>
      </c>
      <c r="AA8" s="9">
        <f t="shared" si="1"/>
        <v>806.54</v>
      </c>
      <c r="AB8" s="9">
        <f t="shared" si="2"/>
        <v>806.85</v>
      </c>
      <c r="AC8" s="9">
        <f t="shared" si="3"/>
        <v>850.55</v>
      </c>
      <c r="AD8" s="9">
        <f t="shared" si="4"/>
        <v>846.8</v>
      </c>
      <c r="AE8" s="9">
        <f t="shared" si="5"/>
        <v>848.23</v>
      </c>
      <c r="AF8" s="9">
        <f t="shared" si="6"/>
        <v>849.74</v>
      </c>
      <c r="AG8" s="9">
        <f t="shared" si="7"/>
        <v>850.08</v>
      </c>
      <c r="AH8" s="9" t="e">
        <f t="shared" si="8"/>
        <v>#DIV/0!</v>
      </c>
      <c r="AI8" s="9" t="e">
        <f t="shared" si="9"/>
        <v>#DIV/0!</v>
      </c>
      <c r="AJ8" s="9" t="e">
        <f t="shared" si="10"/>
        <v>#DIV/0!</v>
      </c>
      <c r="AK8" s="9" t="e">
        <f t="shared" si="11"/>
        <v>#DIV/0!</v>
      </c>
      <c r="AM8" s="4">
        <f t="shared" si="12"/>
        <v>7626157.4299999997</v>
      </c>
    </row>
    <row r="9" spans="1:39" x14ac:dyDescent="0.35">
      <c r="A9" t="s">
        <v>16</v>
      </c>
      <c r="B9" s="4">
        <v>2830840.12</v>
      </c>
      <c r="C9" s="4">
        <v>2831326.13</v>
      </c>
      <c r="D9" s="4">
        <v>2824304.94</v>
      </c>
      <c r="E9" s="4">
        <v>2984564.07</v>
      </c>
      <c r="F9" s="4">
        <v>2988640.98</v>
      </c>
      <c r="G9" s="4">
        <v>2995609.28</v>
      </c>
      <c r="H9" s="4">
        <v>3010722.96</v>
      </c>
      <c r="I9" s="4">
        <v>3007147.45</v>
      </c>
      <c r="J9" s="4"/>
      <c r="K9" s="4"/>
      <c r="L9" s="4"/>
      <c r="M9" s="4"/>
      <c r="N9" s="4">
        <v>3446</v>
      </c>
      <c r="O9" s="4">
        <v>3445</v>
      </c>
      <c r="P9" s="4">
        <v>3439</v>
      </c>
      <c r="Q9" s="4">
        <v>3445</v>
      </c>
      <c r="R9" s="4">
        <v>3453</v>
      </c>
      <c r="S9" s="4">
        <v>3460</v>
      </c>
      <c r="T9" s="4">
        <v>3460</v>
      </c>
      <c r="U9" s="4">
        <v>3466</v>
      </c>
      <c r="V9" s="4"/>
      <c r="W9" s="4"/>
      <c r="X9" s="4"/>
      <c r="Y9" s="4"/>
      <c r="Z9" s="9">
        <f t="shared" si="0"/>
        <v>821.49</v>
      </c>
      <c r="AA9" s="9">
        <f t="shared" si="1"/>
        <v>821.87</v>
      </c>
      <c r="AB9" s="9">
        <f t="shared" si="2"/>
        <v>821.26</v>
      </c>
      <c r="AC9" s="9">
        <f t="shared" si="3"/>
        <v>866.35</v>
      </c>
      <c r="AD9" s="9">
        <f t="shared" si="4"/>
        <v>865.52</v>
      </c>
      <c r="AE9" s="9">
        <f t="shared" si="5"/>
        <v>865.78</v>
      </c>
      <c r="AF9" s="9">
        <f t="shared" si="6"/>
        <v>870.15</v>
      </c>
      <c r="AG9" s="9">
        <f t="shared" si="7"/>
        <v>867.61</v>
      </c>
      <c r="AH9" s="9" t="e">
        <f t="shared" si="8"/>
        <v>#DIV/0!</v>
      </c>
      <c r="AI9" s="9" t="e">
        <f t="shared" si="9"/>
        <v>#DIV/0!</v>
      </c>
      <c r="AJ9" s="9" t="e">
        <f t="shared" si="10"/>
        <v>#DIV/0!</v>
      </c>
      <c r="AK9" s="9" t="e">
        <f t="shared" si="11"/>
        <v>#DIV/0!</v>
      </c>
      <c r="AM9" s="4">
        <f t="shared" si="12"/>
        <v>23473155.93</v>
      </c>
    </row>
    <row r="10" spans="1:39" x14ac:dyDescent="0.35">
      <c r="A10" t="s">
        <v>17</v>
      </c>
      <c r="B10" s="4">
        <v>3155044.46</v>
      </c>
      <c r="C10" s="4">
        <v>3154000.56</v>
      </c>
      <c r="D10" s="4">
        <v>3161627.44</v>
      </c>
      <c r="E10" s="4">
        <v>3344914.02</v>
      </c>
      <c r="F10" s="4">
        <v>3339752.31</v>
      </c>
      <c r="G10" s="4">
        <v>3337369.58</v>
      </c>
      <c r="H10" s="4">
        <v>3330822.99</v>
      </c>
      <c r="I10" s="4">
        <v>3337749.32</v>
      </c>
      <c r="J10" s="4"/>
      <c r="K10" s="4"/>
      <c r="L10" s="4"/>
      <c r="M10" s="4"/>
      <c r="N10" s="4">
        <v>3726</v>
      </c>
      <c r="O10" s="4">
        <v>3720</v>
      </c>
      <c r="P10" s="4">
        <v>3722</v>
      </c>
      <c r="Q10" s="4">
        <v>3727</v>
      </c>
      <c r="R10" s="4">
        <v>3729</v>
      </c>
      <c r="S10" s="4">
        <v>3732</v>
      </c>
      <c r="T10" s="4">
        <v>3726</v>
      </c>
      <c r="U10" s="4">
        <v>3732</v>
      </c>
      <c r="V10" s="4"/>
      <c r="W10" s="4"/>
      <c r="X10" s="4"/>
      <c r="Y10" s="4"/>
      <c r="Z10" s="9">
        <f t="shared" si="0"/>
        <v>846.76</v>
      </c>
      <c r="AA10" s="9">
        <f t="shared" si="1"/>
        <v>847.85</v>
      </c>
      <c r="AB10" s="9">
        <f t="shared" si="2"/>
        <v>849.44</v>
      </c>
      <c r="AC10" s="9">
        <f t="shared" si="3"/>
        <v>897.48</v>
      </c>
      <c r="AD10" s="9">
        <f t="shared" si="4"/>
        <v>895.62</v>
      </c>
      <c r="AE10" s="9">
        <f t="shared" si="5"/>
        <v>894.26</v>
      </c>
      <c r="AF10" s="9">
        <f t="shared" si="6"/>
        <v>893.94</v>
      </c>
      <c r="AG10" s="9">
        <f t="shared" si="7"/>
        <v>894.36</v>
      </c>
      <c r="AH10" s="9" t="e">
        <f t="shared" si="8"/>
        <v>#DIV/0!</v>
      </c>
      <c r="AI10" s="9" t="e">
        <f t="shared" si="9"/>
        <v>#DIV/0!</v>
      </c>
      <c r="AJ10" s="9" t="e">
        <f t="shared" si="10"/>
        <v>#DIV/0!</v>
      </c>
      <c r="AK10" s="9" t="e">
        <f t="shared" si="11"/>
        <v>#DIV/0!</v>
      </c>
      <c r="AM10" s="4">
        <f t="shared" si="12"/>
        <v>26161280.68</v>
      </c>
    </row>
    <row r="11" spans="1:39" x14ac:dyDescent="0.35">
      <c r="A11" t="s">
        <v>18</v>
      </c>
      <c r="B11" s="4">
        <v>976145.18</v>
      </c>
      <c r="C11" s="4">
        <v>973096.09</v>
      </c>
      <c r="D11" s="4">
        <v>970952.97</v>
      </c>
      <c r="E11" s="4">
        <v>1022652.12</v>
      </c>
      <c r="F11" s="4">
        <v>1028220.36</v>
      </c>
      <c r="G11" s="4">
        <v>1027336.59</v>
      </c>
      <c r="H11" s="4">
        <v>1040468.39</v>
      </c>
      <c r="I11" s="4">
        <v>1035709.46</v>
      </c>
      <c r="J11" s="4"/>
      <c r="K11" s="4"/>
      <c r="L11" s="4"/>
      <c r="M11" s="4"/>
      <c r="N11" s="4">
        <v>1163</v>
      </c>
      <c r="O11" s="4">
        <v>1159</v>
      </c>
      <c r="P11" s="4">
        <v>1159</v>
      </c>
      <c r="Q11" s="4">
        <v>1159</v>
      </c>
      <c r="R11" s="4">
        <v>1161</v>
      </c>
      <c r="S11" s="4">
        <v>1159</v>
      </c>
      <c r="T11" s="4">
        <v>1171</v>
      </c>
      <c r="U11" s="4">
        <v>1168</v>
      </c>
      <c r="V11" s="4"/>
      <c r="W11" s="4"/>
      <c r="X11" s="4"/>
      <c r="Y11" s="4"/>
      <c r="Z11" s="9">
        <f t="shared" si="0"/>
        <v>839.33</v>
      </c>
      <c r="AA11" s="9">
        <f t="shared" si="1"/>
        <v>839.6</v>
      </c>
      <c r="AB11" s="9">
        <f t="shared" si="2"/>
        <v>837.75</v>
      </c>
      <c r="AC11" s="9">
        <f t="shared" si="3"/>
        <v>882.36</v>
      </c>
      <c r="AD11" s="9">
        <f t="shared" si="4"/>
        <v>885.63</v>
      </c>
      <c r="AE11" s="9">
        <f t="shared" si="5"/>
        <v>886.4</v>
      </c>
      <c r="AF11" s="9">
        <f t="shared" si="6"/>
        <v>888.53</v>
      </c>
      <c r="AG11" s="9">
        <f t="shared" si="7"/>
        <v>886.74</v>
      </c>
      <c r="AH11" s="9" t="e">
        <f t="shared" si="8"/>
        <v>#DIV/0!</v>
      </c>
      <c r="AI11" s="9" t="e">
        <f t="shared" si="9"/>
        <v>#DIV/0!</v>
      </c>
      <c r="AJ11" s="9" t="e">
        <f t="shared" si="10"/>
        <v>#DIV/0!</v>
      </c>
      <c r="AK11" s="9" t="e">
        <f t="shared" si="11"/>
        <v>#DIV/0!</v>
      </c>
      <c r="AM11" s="4">
        <f t="shared" si="12"/>
        <v>8074581.1600000001</v>
      </c>
    </row>
    <row r="12" spans="1:39" x14ac:dyDescent="0.35">
      <c r="A12" t="s">
        <v>19</v>
      </c>
      <c r="B12" s="4">
        <v>2395868.83</v>
      </c>
      <c r="C12" s="4">
        <v>2397774.0299999998</v>
      </c>
      <c r="D12" s="4">
        <v>2399779.85</v>
      </c>
      <c r="E12" s="4">
        <v>2541214.92</v>
      </c>
      <c r="F12" s="4">
        <v>2544740.59</v>
      </c>
      <c r="G12" s="4">
        <v>2553804.2999999998</v>
      </c>
      <c r="H12" s="4">
        <v>2565325.19</v>
      </c>
      <c r="I12" s="4">
        <v>2569198.79</v>
      </c>
      <c r="J12" s="4"/>
      <c r="K12" s="4"/>
      <c r="L12" s="4"/>
      <c r="M12" s="4"/>
      <c r="N12" s="4">
        <v>2591</v>
      </c>
      <c r="O12" s="4">
        <v>2592</v>
      </c>
      <c r="P12" s="4">
        <v>2596</v>
      </c>
      <c r="Q12" s="4">
        <v>2606</v>
      </c>
      <c r="R12" s="4">
        <v>2606</v>
      </c>
      <c r="S12" s="4">
        <v>2612</v>
      </c>
      <c r="T12" s="4">
        <v>2624</v>
      </c>
      <c r="U12" s="4">
        <v>2629</v>
      </c>
      <c r="V12" s="4"/>
      <c r="W12" s="4"/>
      <c r="X12" s="4"/>
      <c r="Y12" s="4"/>
      <c r="Z12" s="9">
        <f t="shared" si="0"/>
        <v>924.69</v>
      </c>
      <c r="AA12" s="9">
        <f t="shared" si="1"/>
        <v>925.07</v>
      </c>
      <c r="AB12" s="9">
        <f t="shared" si="2"/>
        <v>924.41</v>
      </c>
      <c r="AC12" s="9">
        <f t="shared" si="3"/>
        <v>975.14</v>
      </c>
      <c r="AD12" s="9">
        <f t="shared" si="4"/>
        <v>976.49</v>
      </c>
      <c r="AE12" s="9">
        <f t="shared" si="5"/>
        <v>977.72</v>
      </c>
      <c r="AF12" s="9">
        <f t="shared" si="6"/>
        <v>977.64</v>
      </c>
      <c r="AG12" s="9">
        <f t="shared" si="7"/>
        <v>977.25</v>
      </c>
      <c r="AH12" s="9" t="e">
        <f t="shared" si="8"/>
        <v>#DIV/0!</v>
      </c>
      <c r="AI12" s="9" t="e">
        <f t="shared" si="9"/>
        <v>#DIV/0!</v>
      </c>
      <c r="AJ12" s="9" t="e">
        <f t="shared" si="10"/>
        <v>#DIV/0!</v>
      </c>
      <c r="AK12" s="9" t="e">
        <f t="shared" si="11"/>
        <v>#DIV/0!</v>
      </c>
      <c r="AM12" s="4">
        <f t="shared" si="12"/>
        <v>19967706.5</v>
      </c>
    </row>
    <row r="13" spans="1:39" x14ac:dyDescent="0.35">
      <c r="A13" t="s">
        <v>20</v>
      </c>
      <c r="B13" s="4">
        <v>2347235.83</v>
      </c>
      <c r="C13" s="4">
        <v>2345822.9300000002</v>
      </c>
      <c r="D13" s="4">
        <v>2352508.56</v>
      </c>
      <c r="E13" s="4">
        <v>2482970.4300000002</v>
      </c>
      <c r="F13" s="4">
        <v>2486052.4</v>
      </c>
      <c r="G13" s="4">
        <v>2512451.7200000002</v>
      </c>
      <c r="H13" s="4">
        <v>2497814.66</v>
      </c>
      <c r="I13" s="4">
        <v>2507697.58</v>
      </c>
      <c r="J13" s="4"/>
      <c r="K13" s="4"/>
      <c r="L13" s="4"/>
      <c r="M13" s="4"/>
      <c r="N13" s="4">
        <v>2711</v>
      </c>
      <c r="O13" s="4">
        <v>2708</v>
      </c>
      <c r="P13" s="4">
        <v>2715</v>
      </c>
      <c r="Q13" s="4">
        <v>2718</v>
      </c>
      <c r="R13" s="4">
        <v>2723</v>
      </c>
      <c r="S13" s="4">
        <v>2727</v>
      </c>
      <c r="T13" s="4">
        <v>2739</v>
      </c>
      <c r="U13" s="4">
        <v>2743</v>
      </c>
      <c r="V13" s="4"/>
      <c r="W13" s="4"/>
      <c r="X13" s="4"/>
      <c r="Y13" s="4"/>
      <c r="Z13" s="9">
        <f t="shared" si="0"/>
        <v>865.82</v>
      </c>
      <c r="AA13" s="9">
        <f t="shared" si="1"/>
        <v>866.26</v>
      </c>
      <c r="AB13" s="9">
        <f t="shared" si="2"/>
        <v>866.49</v>
      </c>
      <c r="AC13" s="9">
        <f t="shared" si="3"/>
        <v>913.53</v>
      </c>
      <c r="AD13" s="9">
        <f t="shared" si="4"/>
        <v>912.98</v>
      </c>
      <c r="AE13" s="9">
        <f t="shared" si="5"/>
        <v>921.32</v>
      </c>
      <c r="AF13" s="9">
        <f t="shared" si="6"/>
        <v>911.94</v>
      </c>
      <c r="AG13" s="9">
        <f t="shared" si="7"/>
        <v>914.22</v>
      </c>
      <c r="AH13" s="9" t="e">
        <f t="shared" si="8"/>
        <v>#DIV/0!</v>
      </c>
      <c r="AI13" s="9" t="e">
        <f t="shared" si="9"/>
        <v>#DIV/0!</v>
      </c>
      <c r="AJ13" s="9" t="e">
        <f t="shared" si="10"/>
        <v>#DIV/0!</v>
      </c>
      <c r="AK13" s="9" t="e">
        <f t="shared" si="11"/>
        <v>#DIV/0!</v>
      </c>
      <c r="AM13" s="4">
        <f t="shared" si="12"/>
        <v>19532554.109999999</v>
      </c>
    </row>
    <row r="14" spans="1:39" x14ac:dyDescent="0.35">
      <c r="A14" t="s">
        <v>21</v>
      </c>
      <c r="B14" s="4">
        <v>998531.03</v>
      </c>
      <c r="C14" s="4">
        <v>998172.89</v>
      </c>
      <c r="D14" s="4">
        <v>996427.96</v>
      </c>
      <c r="E14" s="4">
        <v>1055953.1000000001</v>
      </c>
      <c r="F14" s="4">
        <v>1057541.22</v>
      </c>
      <c r="G14" s="4">
        <v>1056164.8600000001</v>
      </c>
      <c r="H14" s="4">
        <v>1056800.82</v>
      </c>
      <c r="I14" s="4">
        <v>1058425.9099999999</v>
      </c>
      <c r="J14" s="4"/>
      <c r="K14" s="4"/>
      <c r="L14" s="4"/>
      <c r="M14" s="4"/>
      <c r="N14" s="4">
        <v>1223</v>
      </c>
      <c r="O14" s="4">
        <v>1220</v>
      </c>
      <c r="P14" s="4">
        <v>1219</v>
      </c>
      <c r="Q14" s="4">
        <v>1226</v>
      </c>
      <c r="R14" s="4">
        <v>1226</v>
      </c>
      <c r="S14" s="4">
        <v>1226</v>
      </c>
      <c r="T14" s="4">
        <v>1226</v>
      </c>
      <c r="U14" s="4">
        <v>1227</v>
      </c>
      <c r="V14" s="4"/>
      <c r="W14" s="4"/>
      <c r="X14" s="4"/>
      <c r="Y14" s="4"/>
      <c r="Z14" s="9">
        <f t="shared" si="0"/>
        <v>816.46</v>
      </c>
      <c r="AA14" s="9">
        <f t="shared" si="1"/>
        <v>818.17</v>
      </c>
      <c r="AB14" s="9">
        <f t="shared" si="2"/>
        <v>817.41</v>
      </c>
      <c r="AC14" s="9">
        <f t="shared" si="3"/>
        <v>861.3</v>
      </c>
      <c r="AD14" s="9">
        <f t="shared" si="4"/>
        <v>862.59</v>
      </c>
      <c r="AE14" s="9">
        <f t="shared" si="5"/>
        <v>861.47</v>
      </c>
      <c r="AF14" s="9">
        <f t="shared" si="6"/>
        <v>861.99</v>
      </c>
      <c r="AG14" s="9">
        <f t="shared" si="7"/>
        <v>862.61</v>
      </c>
      <c r="AH14" s="9" t="e">
        <f t="shared" si="8"/>
        <v>#DIV/0!</v>
      </c>
      <c r="AI14" s="9" t="e">
        <f t="shared" si="9"/>
        <v>#DIV/0!</v>
      </c>
      <c r="AJ14" s="9" t="e">
        <f t="shared" si="10"/>
        <v>#DIV/0!</v>
      </c>
      <c r="AK14" s="9" t="e">
        <f t="shared" si="11"/>
        <v>#DIV/0!</v>
      </c>
      <c r="AM14" s="4">
        <f t="shared" si="12"/>
        <v>8278017.790000001</v>
      </c>
    </row>
    <row r="15" spans="1:39" x14ac:dyDescent="0.35">
      <c r="A15" t="s">
        <v>22</v>
      </c>
      <c r="B15" s="4">
        <v>1228436.1000000001</v>
      </c>
      <c r="C15" s="4">
        <v>1225564.44</v>
      </c>
      <c r="D15" s="4">
        <v>1229226.0900000001</v>
      </c>
      <c r="E15" s="4">
        <v>1295973.73</v>
      </c>
      <c r="F15" s="4">
        <v>1288708.02</v>
      </c>
      <c r="G15" s="4">
        <v>1289727.18</v>
      </c>
      <c r="H15" s="4">
        <v>1293881.27</v>
      </c>
      <c r="I15" s="4">
        <v>1298400.69</v>
      </c>
      <c r="J15" s="4"/>
      <c r="K15" s="4"/>
      <c r="L15" s="4"/>
      <c r="M15" s="4"/>
      <c r="N15" s="4">
        <v>1391</v>
      </c>
      <c r="O15" s="4">
        <v>1390</v>
      </c>
      <c r="P15" s="4">
        <v>1392</v>
      </c>
      <c r="Q15" s="4">
        <v>1393</v>
      </c>
      <c r="R15" s="4">
        <v>1392</v>
      </c>
      <c r="S15" s="4">
        <v>1394</v>
      </c>
      <c r="T15" s="4">
        <v>1391</v>
      </c>
      <c r="U15" s="4">
        <v>1393</v>
      </c>
      <c r="V15" s="4"/>
      <c r="W15" s="4"/>
      <c r="X15" s="4"/>
      <c r="Y15" s="4"/>
      <c r="Z15" s="9">
        <f t="shared" si="0"/>
        <v>883.13</v>
      </c>
      <c r="AA15" s="9">
        <f t="shared" si="1"/>
        <v>881.7</v>
      </c>
      <c r="AB15" s="9">
        <f t="shared" si="2"/>
        <v>883.06</v>
      </c>
      <c r="AC15" s="9">
        <f t="shared" si="3"/>
        <v>930.35</v>
      </c>
      <c r="AD15" s="9">
        <f t="shared" si="4"/>
        <v>925.8</v>
      </c>
      <c r="AE15" s="9">
        <f t="shared" si="5"/>
        <v>925.2</v>
      </c>
      <c r="AF15" s="9">
        <f t="shared" si="6"/>
        <v>930.18</v>
      </c>
      <c r="AG15" s="9">
        <f t="shared" si="7"/>
        <v>932.09</v>
      </c>
      <c r="AH15" s="9" t="e">
        <f t="shared" si="8"/>
        <v>#DIV/0!</v>
      </c>
      <c r="AI15" s="9" t="e">
        <f t="shared" si="9"/>
        <v>#DIV/0!</v>
      </c>
      <c r="AJ15" s="9" t="e">
        <f t="shared" si="10"/>
        <v>#DIV/0!</v>
      </c>
      <c r="AK15" s="9" t="e">
        <f t="shared" si="11"/>
        <v>#DIV/0!</v>
      </c>
      <c r="AM15" s="4">
        <f t="shared" si="12"/>
        <v>10149917.519999998</v>
      </c>
    </row>
    <row r="16" spans="1:39" x14ac:dyDescent="0.35">
      <c r="A16" t="s">
        <v>23</v>
      </c>
      <c r="B16" s="4">
        <v>2913895.42</v>
      </c>
      <c r="C16" s="4">
        <v>2906366.28</v>
      </c>
      <c r="D16" s="4">
        <v>2914343.73</v>
      </c>
      <c r="E16" s="4">
        <v>3080730.99</v>
      </c>
      <c r="F16" s="4">
        <v>3079325.55</v>
      </c>
      <c r="G16" s="4">
        <v>3086031.08</v>
      </c>
      <c r="H16" s="4">
        <v>3088456.64</v>
      </c>
      <c r="I16" s="4">
        <v>3094313.18</v>
      </c>
      <c r="J16" s="4"/>
      <c r="K16" s="4"/>
      <c r="L16" s="4"/>
      <c r="M16" s="4"/>
      <c r="N16" s="4">
        <v>3519</v>
      </c>
      <c r="O16" s="4">
        <v>3507</v>
      </c>
      <c r="P16" s="4">
        <v>3514</v>
      </c>
      <c r="Q16" s="4">
        <v>3520</v>
      </c>
      <c r="R16" s="4">
        <v>3532</v>
      </c>
      <c r="S16" s="4">
        <v>3535</v>
      </c>
      <c r="T16" s="4">
        <v>3534</v>
      </c>
      <c r="U16" s="4">
        <v>3540</v>
      </c>
      <c r="V16" s="4"/>
      <c r="W16" s="4"/>
      <c r="X16" s="4"/>
      <c r="Y16" s="4"/>
      <c r="Z16" s="9">
        <f t="shared" si="0"/>
        <v>828.05</v>
      </c>
      <c r="AA16" s="9">
        <f t="shared" si="1"/>
        <v>828.73</v>
      </c>
      <c r="AB16" s="9">
        <f t="shared" si="2"/>
        <v>829.35</v>
      </c>
      <c r="AC16" s="9">
        <f t="shared" si="3"/>
        <v>875.21</v>
      </c>
      <c r="AD16" s="9">
        <f t="shared" si="4"/>
        <v>871.84</v>
      </c>
      <c r="AE16" s="9">
        <f t="shared" si="5"/>
        <v>872.99</v>
      </c>
      <c r="AF16" s="9">
        <f t="shared" si="6"/>
        <v>873.93</v>
      </c>
      <c r="AG16" s="9">
        <f t="shared" si="7"/>
        <v>874.1</v>
      </c>
      <c r="AH16" s="9" t="e">
        <f t="shared" si="8"/>
        <v>#DIV/0!</v>
      </c>
      <c r="AI16" s="9" t="e">
        <f t="shared" si="9"/>
        <v>#DIV/0!</v>
      </c>
      <c r="AJ16" s="9" t="e">
        <f t="shared" si="10"/>
        <v>#DIV/0!</v>
      </c>
      <c r="AK16" s="9" t="e">
        <f t="shared" si="11"/>
        <v>#DIV/0!</v>
      </c>
      <c r="AM16" s="4">
        <f t="shared" si="12"/>
        <v>24163462.869999997</v>
      </c>
    </row>
    <row r="17" spans="1:39" x14ac:dyDescent="0.35">
      <c r="A17" t="s">
        <v>24</v>
      </c>
      <c r="B17" s="4">
        <v>4058349.86</v>
      </c>
      <c r="C17" s="4">
        <v>4058274.69</v>
      </c>
      <c r="D17" s="4">
        <v>4050761.65</v>
      </c>
      <c r="E17" s="4">
        <v>4277073.01</v>
      </c>
      <c r="F17" s="4">
        <v>4282460.5599999996</v>
      </c>
      <c r="G17" s="4">
        <v>4283866.34</v>
      </c>
      <c r="H17" s="4">
        <v>4287093.66</v>
      </c>
      <c r="I17" s="4">
        <v>4283340.1399999997</v>
      </c>
      <c r="J17" s="4"/>
      <c r="K17" s="4"/>
      <c r="L17" s="4"/>
      <c r="M17" s="4"/>
      <c r="N17" s="4">
        <v>4821</v>
      </c>
      <c r="O17" s="4">
        <v>4821</v>
      </c>
      <c r="P17" s="4">
        <v>4807</v>
      </c>
      <c r="Q17" s="4">
        <v>4819</v>
      </c>
      <c r="R17" s="4">
        <v>4832</v>
      </c>
      <c r="S17" s="4">
        <v>4837</v>
      </c>
      <c r="T17" s="4">
        <v>4831</v>
      </c>
      <c r="U17" s="4">
        <v>4827</v>
      </c>
      <c r="V17" s="4"/>
      <c r="W17" s="4"/>
      <c r="X17" s="4"/>
      <c r="Y17" s="4"/>
      <c r="Z17" s="9">
        <f t="shared" si="0"/>
        <v>841.81</v>
      </c>
      <c r="AA17" s="9">
        <f t="shared" si="1"/>
        <v>841.79</v>
      </c>
      <c r="AB17" s="9">
        <f t="shared" si="2"/>
        <v>842.68</v>
      </c>
      <c r="AC17" s="9">
        <f t="shared" si="3"/>
        <v>887.54</v>
      </c>
      <c r="AD17" s="9">
        <f t="shared" si="4"/>
        <v>886.27</v>
      </c>
      <c r="AE17" s="9">
        <f t="shared" si="5"/>
        <v>885.65</v>
      </c>
      <c r="AF17" s="9">
        <f t="shared" si="6"/>
        <v>887.41</v>
      </c>
      <c r="AG17" s="9">
        <f t="shared" si="7"/>
        <v>887.37</v>
      </c>
      <c r="AH17" s="9" t="e">
        <f t="shared" si="8"/>
        <v>#DIV/0!</v>
      </c>
      <c r="AI17" s="9" t="e">
        <f t="shared" si="9"/>
        <v>#DIV/0!</v>
      </c>
      <c r="AJ17" s="9" t="e">
        <f t="shared" si="10"/>
        <v>#DIV/0!</v>
      </c>
      <c r="AK17" s="9" t="e">
        <f t="shared" si="11"/>
        <v>#DIV/0!</v>
      </c>
      <c r="AM17" s="4">
        <f t="shared" si="12"/>
        <v>33581219.909999996</v>
      </c>
    </row>
    <row r="18" spans="1:39" x14ac:dyDescent="0.35">
      <c r="A18" t="s">
        <v>25</v>
      </c>
      <c r="B18" s="4">
        <v>1806610.91</v>
      </c>
      <c r="C18" s="4">
        <v>1807133.59</v>
      </c>
      <c r="D18" s="4">
        <v>1809568.71</v>
      </c>
      <c r="E18" s="4">
        <v>1907870.48</v>
      </c>
      <c r="F18" s="4">
        <v>1911885.61</v>
      </c>
      <c r="G18" s="4">
        <v>1913209.44</v>
      </c>
      <c r="H18" s="4">
        <v>1907269.86</v>
      </c>
      <c r="I18" s="4">
        <v>1907301.02</v>
      </c>
      <c r="J18" s="4"/>
      <c r="K18" s="4"/>
      <c r="L18" s="4"/>
      <c r="M18" s="4"/>
      <c r="N18" s="4">
        <v>2206</v>
      </c>
      <c r="O18" s="4">
        <v>2210</v>
      </c>
      <c r="P18" s="4">
        <v>2208</v>
      </c>
      <c r="Q18" s="4">
        <v>2207</v>
      </c>
      <c r="R18" s="4">
        <v>2212</v>
      </c>
      <c r="S18" s="4">
        <v>2215</v>
      </c>
      <c r="T18" s="4">
        <v>2211</v>
      </c>
      <c r="U18" s="4">
        <v>2211</v>
      </c>
      <c r="V18" s="4"/>
      <c r="W18" s="4"/>
      <c r="X18" s="4"/>
      <c r="Y18" s="4"/>
      <c r="Z18" s="9">
        <f t="shared" si="0"/>
        <v>818.95</v>
      </c>
      <c r="AA18" s="9">
        <f t="shared" si="1"/>
        <v>817.71</v>
      </c>
      <c r="AB18" s="9">
        <f t="shared" si="2"/>
        <v>819.55</v>
      </c>
      <c r="AC18" s="9">
        <f t="shared" si="3"/>
        <v>864.46</v>
      </c>
      <c r="AD18" s="9">
        <f t="shared" si="4"/>
        <v>864.32</v>
      </c>
      <c r="AE18" s="9">
        <f t="shared" si="5"/>
        <v>863.75</v>
      </c>
      <c r="AF18" s="9">
        <f t="shared" si="6"/>
        <v>862.63</v>
      </c>
      <c r="AG18" s="9">
        <f t="shared" si="7"/>
        <v>862.64</v>
      </c>
      <c r="AH18" s="9" t="e">
        <f t="shared" si="8"/>
        <v>#DIV/0!</v>
      </c>
      <c r="AI18" s="9" t="e">
        <f t="shared" si="9"/>
        <v>#DIV/0!</v>
      </c>
      <c r="AJ18" s="9" t="e">
        <f t="shared" si="10"/>
        <v>#DIV/0!</v>
      </c>
      <c r="AK18" s="9" t="e">
        <f t="shared" si="11"/>
        <v>#DIV/0!</v>
      </c>
      <c r="AM18" s="4">
        <f t="shared" si="12"/>
        <v>14970849.619999997</v>
      </c>
    </row>
    <row r="19" spans="1:39" x14ac:dyDescent="0.35">
      <c r="A19" t="s">
        <v>26</v>
      </c>
      <c r="B19" s="4">
        <v>953427.04</v>
      </c>
      <c r="C19" s="4">
        <v>953005.31</v>
      </c>
      <c r="D19" s="4">
        <v>952225.75</v>
      </c>
      <c r="E19" s="4">
        <v>1006199.25</v>
      </c>
      <c r="F19" s="4">
        <v>1007665.89</v>
      </c>
      <c r="G19" s="4">
        <v>1011677.92</v>
      </c>
      <c r="H19" s="4">
        <v>1015138.93</v>
      </c>
      <c r="I19" s="4">
        <v>1018802.32</v>
      </c>
      <c r="J19" s="4"/>
      <c r="K19" s="4"/>
      <c r="L19" s="4"/>
      <c r="M19" s="4"/>
      <c r="N19" s="4">
        <v>1140</v>
      </c>
      <c r="O19" s="4">
        <v>1142</v>
      </c>
      <c r="P19" s="4">
        <v>1140</v>
      </c>
      <c r="Q19" s="4">
        <v>1142</v>
      </c>
      <c r="R19" s="4">
        <v>1145</v>
      </c>
      <c r="S19" s="4">
        <v>1147</v>
      </c>
      <c r="T19" s="4">
        <v>1147</v>
      </c>
      <c r="U19" s="4">
        <v>1152</v>
      </c>
      <c r="V19" s="4"/>
      <c r="W19" s="4"/>
      <c r="X19" s="4"/>
      <c r="Y19" s="4"/>
      <c r="Z19" s="9">
        <f t="shared" si="0"/>
        <v>836.34</v>
      </c>
      <c r="AA19" s="9">
        <f t="shared" si="1"/>
        <v>834.51</v>
      </c>
      <c r="AB19" s="9">
        <f t="shared" si="2"/>
        <v>835.29</v>
      </c>
      <c r="AC19" s="9">
        <f t="shared" si="3"/>
        <v>881.09</v>
      </c>
      <c r="AD19" s="9">
        <f t="shared" si="4"/>
        <v>880.06</v>
      </c>
      <c r="AE19" s="9">
        <f t="shared" si="5"/>
        <v>882.02</v>
      </c>
      <c r="AF19" s="9">
        <f t="shared" si="6"/>
        <v>885.04</v>
      </c>
      <c r="AG19" s="9">
        <f t="shared" si="7"/>
        <v>884.38</v>
      </c>
      <c r="AH19" s="9" t="e">
        <f t="shared" si="8"/>
        <v>#DIV/0!</v>
      </c>
      <c r="AI19" s="9" t="e">
        <f t="shared" si="9"/>
        <v>#DIV/0!</v>
      </c>
      <c r="AJ19" s="9" t="e">
        <f t="shared" si="10"/>
        <v>#DIV/0!</v>
      </c>
      <c r="AK19" s="9" t="e">
        <f t="shared" si="11"/>
        <v>#DIV/0!</v>
      </c>
      <c r="AM19" s="4">
        <f t="shared" si="12"/>
        <v>7918142.4100000001</v>
      </c>
    </row>
    <row r="20" spans="1:39" x14ac:dyDescent="0.35">
      <c r="A20" t="s">
        <v>27</v>
      </c>
      <c r="B20" s="4">
        <v>1599942.1</v>
      </c>
      <c r="C20" s="4">
        <v>1599807.92</v>
      </c>
      <c r="D20" s="4">
        <v>1600430.94</v>
      </c>
      <c r="E20" s="4">
        <v>1707353.92</v>
      </c>
      <c r="F20" s="4">
        <v>1699297.2</v>
      </c>
      <c r="G20" s="4">
        <v>1706091.58</v>
      </c>
      <c r="H20" s="4">
        <v>1713322.13</v>
      </c>
      <c r="I20" s="4">
        <v>1713442.5</v>
      </c>
      <c r="J20" s="4"/>
      <c r="K20" s="4"/>
      <c r="L20" s="4"/>
      <c r="M20" s="4"/>
      <c r="N20" s="4">
        <v>1866</v>
      </c>
      <c r="O20" s="4">
        <v>1864</v>
      </c>
      <c r="P20" s="4">
        <v>1865</v>
      </c>
      <c r="Q20" s="4">
        <v>1876</v>
      </c>
      <c r="R20" s="4">
        <v>1878</v>
      </c>
      <c r="S20" s="4">
        <v>1885</v>
      </c>
      <c r="T20" s="4">
        <v>1888</v>
      </c>
      <c r="U20" s="4">
        <v>1899</v>
      </c>
      <c r="V20" s="4"/>
      <c r="W20" s="4"/>
      <c r="X20" s="4"/>
      <c r="Y20" s="4"/>
      <c r="Z20" s="9">
        <f t="shared" si="0"/>
        <v>857.42</v>
      </c>
      <c r="AA20" s="9">
        <f t="shared" si="1"/>
        <v>858.27</v>
      </c>
      <c r="AB20" s="9">
        <f t="shared" si="2"/>
        <v>858.14</v>
      </c>
      <c r="AC20" s="9">
        <f t="shared" si="3"/>
        <v>910.1</v>
      </c>
      <c r="AD20" s="9">
        <f t="shared" si="4"/>
        <v>904.84</v>
      </c>
      <c r="AE20" s="9">
        <f t="shared" si="5"/>
        <v>905.09</v>
      </c>
      <c r="AF20" s="9">
        <f t="shared" si="6"/>
        <v>907.48</v>
      </c>
      <c r="AG20" s="9">
        <f t="shared" si="7"/>
        <v>902.29</v>
      </c>
      <c r="AH20" s="9" t="e">
        <f t="shared" si="8"/>
        <v>#DIV/0!</v>
      </c>
      <c r="AI20" s="9" t="e">
        <f t="shared" si="9"/>
        <v>#DIV/0!</v>
      </c>
      <c r="AJ20" s="9" t="e">
        <f t="shared" si="10"/>
        <v>#DIV/0!</v>
      </c>
      <c r="AK20" s="9" t="e">
        <f t="shared" si="11"/>
        <v>#DIV/0!</v>
      </c>
      <c r="AM20" s="4">
        <f t="shared" si="12"/>
        <v>13339688.289999999</v>
      </c>
    </row>
    <row r="21" spans="1:39" x14ac:dyDescent="0.35">
      <c r="A21" t="s">
        <v>28</v>
      </c>
      <c r="B21" s="4">
        <v>1002497.34</v>
      </c>
      <c r="C21" s="4">
        <v>1000518.11</v>
      </c>
      <c r="D21" s="4">
        <v>1002263.46</v>
      </c>
      <c r="E21" s="4">
        <v>1054091.53</v>
      </c>
      <c r="F21" s="4">
        <v>1056607.3600000001</v>
      </c>
      <c r="G21" s="4">
        <v>1057863.4099999999</v>
      </c>
      <c r="H21" s="4">
        <v>1059017.1200000001</v>
      </c>
      <c r="I21" s="4">
        <v>1061491.83</v>
      </c>
      <c r="J21" s="4"/>
      <c r="K21" s="4"/>
      <c r="L21" s="4"/>
      <c r="M21" s="4"/>
      <c r="N21" s="4">
        <v>1247</v>
      </c>
      <c r="O21" s="4">
        <v>1242</v>
      </c>
      <c r="P21" s="4">
        <v>1243</v>
      </c>
      <c r="Q21" s="4">
        <v>1242</v>
      </c>
      <c r="R21" s="4">
        <v>1240</v>
      </c>
      <c r="S21" s="4">
        <v>1246</v>
      </c>
      <c r="T21" s="4">
        <v>1243</v>
      </c>
      <c r="U21" s="4">
        <v>1245</v>
      </c>
      <c r="V21" s="4"/>
      <c r="W21" s="4"/>
      <c r="X21" s="4"/>
      <c r="Y21" s="4"/>
      <c r="Z21" s="9">
        <f t="shared" si="0"/>
        <v>803.93</v>
      </c>
      <c r="AA21" s="9">
        <f t="shared" si="1"/>
        <v>805.57</v>
      </c>
      <c r="AB21" s="9">
        <f t="shared" si="2"/>
        <v>806.33</v>
      </c>
      <c r="AC21" s="9">
        <f t="shared" si="3"/>
        <v>848.7</v>
      </c>
      <c r="AD21" s="9">
        <f t="shared" si="4"/>
        <v>852.1</v>
      </c>
      <c r="AE21" s="9">
        <f t="shared" si="5"/>
        <v>849.01</v>
      </c>
      <c r="AF21" s="9">
        <f t="shared" si="6"/>
        <v>851.98</v>
      </c>
      <c r="AG21" s="9">
        <f t="shared" si="7"/>
        <v>852.6</v>
      </c>
      <c r="AH21" s="9" t="e">
        <f t="shared" si="8"/>
        <v>#DIV/0!</v>
      </c>
      <c r="AI21" s="9" t="e">
        <f t="shared" si="9"/>
        <v>#DIV/0!</v>
      </c>
      <c r="AJ21" s="9" t="e">
        <f t="shared" si="10"/>
        <v>#DIV/0!</v>
      </c>
      <c r="AK21" s="9" t="e">
        <f t="shared" si="11"/>
        <v>#DIV/0!</v>
      </c>
      <c r="AM21" s="4">
        <f t="shared" si="12"/>
        <v>8294350.1600000011</v>
      </c>
    </row>
    <row r="22" spans="1:39" x14ac:dyDescent="0.35">
      <c r="A22" t="s">
        <v>29</v>
      </c>
      <c r="B22" s="4">
        <v>885567.9</v>
      </c>
      <c r="C22" s="4">
        <v>890313.71</v>
      </c>
      <c r="D22" s="4">
        <v>894898.8</v>
      </c>
      <c r="E22" s="4">
        <v>952210.89</v>
      </c>
      <c r="F22" s="4">
        <v>951329.34</v>
      </c>
      <c r="G22" s="4">
        <v>952354.8</v>
      </c>
      <c r="H22" s="4">
        <v>955770.19</v>
      </c>
      <c r="I22" s="4">
        <v>959306.5</v>
      </c>
      <c r="J22" s="4"/>
      <c r="K22" s="4"/>
      <c r="L22" s="4"/>
      <c r="M22" s="4"/>
      <c r="N22" s="4">
        <v>1091</v>
      </c>
      <c r="O22" s="4">
        <v>1095</v>
      </c>
      <c r="P22" s="4">
        <v>1100</v>
      </c>
      <c r="Q22" s="4">
        <v>1111</v>
      </c>
      <c r="R22" s="4">
        <v>1112</v>
      </c>
      <c r="S22" s="4">
        <v>1113</v>
      </c>
      <c r="T22" s="4">
        <v>1118</v>
      </c>
      <c r="U22" s="4">
        <v>1121</v>
      </c>
      <c r="V22" s="4"/>
      <c r="W22" s="4"/>
      <c r="X22" s="4"/>
      <c r="Y22" s="4"/>
      <c r="Z22" s="9">
        <f t="shared" si="0"/>
        <v>811.7</v>
      </c>
      <c r="AA22" s="9">
        <f t="shared" si="1"/>
        <v>813.07</v>
      </c>
      <c r="AB22" s="9">
        <f t="shared" si="2"/>
        <v>813.54</v>
      </c>
      <c r="AC22" s="9">
        <f t="shared" si="3"/>
        <v>857.08</v>
      </c>
      <c r="AD22" s="9">
        <f t="shared" si="4"/>
        <v>855.51</v>
      </c>
      <c r="AE22" s="9">
        <f t="shared" si="5"/>
        <v>855.66</v>
      </c>
      <c r="AF22" s="9">
        <f t="shared" si="6"/>
        <v>854.89</v>
      </c>
      <c r="AG22" s="9">
        <f t="shared" si="7"/>
        <v>855.76</v>
      </c>
      <c r="AH22" s="9" t="e">
        <f t="shared" si="8"/>
        <v>#DIV/0!</v>
      </c>
      <c r="AI22" s="9" t="e">
        <f t="shared" si="9"/>
        <v>#DIV/0!</v>
      </c>
      <c r="AJ22" s="9" t="e">
        <f t="shared" si="10"/>
        <v>#DIV/0!</v>
      </c>
      <c r="AK22" s="9" t="e">
        <f t="shared" si="11"/>
        <v>#DIV/0!</v>
      </c>
      <c r="AM22" s="4">
        <f t="shared" si="12"/>
        <v>7441752.1300000008</v>
      </c>
    </row>
    <row r="23" spans="1:39" x14ac:dyDescent="0.35">
      <c r="A23" t="s">
        <v>30</v>
      </c>
      <c r="B23" s="4">
        <v>1135002.6200000001</v>
      </c>
      <c r="C23" s="4">
        <v>1137616.82</v>
      </c>
      <c r="D23" s="4">
        <v>1136940.08</v>
      </c>
      <c r="E23" s="4">
        <v>1206578.5</v>
      </c>
      <c r="F23" s="4">
        <v>1204280.47</v>
      </c>
      <c r="G23" s="4">
        <v>1199317.26</v>
      </c>
      <c r="H23" s="4">
        <v>1204358.55</v>
      </c>
      <c r="I23" s="4">
        <v>1204039.97</v>
      </c>
      <c r="J23" s="4"/>
      <c r="K23" s="4"/>
      <c r="L23" s="4"/>
      <c r="M23" s="4"/>
      <c r="N23" s="4">
        <v>1385</v>
      </c>
      <c r="O23" s="4">
        <v>1384</v>
      </c>
      <c r="P23" s="4">
        <v>1387</v>
      </c>
      <c r="Q23" s="4">
        <v>1390</v>
      </c>
      <c r="R23" s="4">
        <v>1393</v>
      </c>
      <c r="S23" s="4">
        <v>1386</v>
      </c>
      <c r="T23" s="4">
        <v>1389</v>
      </c>
      <c r="U23" s="4">
        <v>1393</v>
      </c>
      <c r="V23" s="4"/>
      <c r="W23" s="4"/>
      <c r="X23" s="4"/>
      <c r="Y23" s="4"/>
      <c r="Z23" s="9">
        <f t="shared" si="0"/>
        <v>819.5</v>
      </c>
      <c r="AA23" s="9">
        <f t="shared" si="1"/>
        <v>821.98</v>
      </c>
      <c r="AB23" s="9">
        <f t="shared" si="2"/>
        <v>819.71</v>
      </c>
      <c r="AC23" s="9">
        <f t="shared" si="3"/>
        <v>868.04</v>
      </c>
      <c r="AD23" s="9">
        <f t="shared" si="4"/>
        <v>864.52</v>
      </c>
      <c r="AE23" s="9">
        <f t="shared" si="5"/>
        <v>865.31</v>
      </c>
      <c r="AF23" s="9">
        <f t="shared" si="6"/>
        <v>867.07</v>
      </c>
      <c r="AG23" s="9">
        <f t="shared" si="7"/>
        <v>864.35</v>
      </c>
      <c r="AH23" s="9" t="e">
        <f t="shared" si="8"/>
        <v>#DIV/0!</v>
      </c>
      <c r="AI23" s="9" t="e">
        <f t="shared" si="9"/>
        <v>#DIV/0!</v>
      </c>
      <c r="AJ23" s="9" t="e">
        <f t="shared" si="10"/>
        <v>#DIV/0!</v>
      </c>
      <c r="AK23" s="9" t="e">
        <f t="shared" si="11"/>
        <v>#DIV/0!</v>
      </c>
      <c r="AM23" s="4">
        <f t="shared" si="12"/>
        <v>9428134.2699999996</v>
      </c>
    </row>
    <row r="24" spans="1:39" x14ac:dyDescent="0.35">
      <c r="A24" t="s">
        <v>31</v>
      </c>
      <c r="B24" s="4">
        <v>1736654.6</v>
      </c>
      <c r="C24" s="4">
        <v>1741080.1</v>
      </c>
      <c r="D24" s="4">
        <v>1750707.37</v>
      </c>
      <c r="E24" s="4">
        <v>1852720.39</v>
      </c>
      <c r="F24" s="4">
        <v>1859215.99</v>
      </c>
      <c r="G24" s="4">
        <v>1862723.64</v>
      </c>
      <c r="H24" s="4">
        <v>1877224.69</v>
      </c>
      <c r="I24" s="4">
        <v>1867817.73</v>
      </c>
      <c r="J24" s="4"/>
      <c r="K24" s="4"/>
      <c r="L24" s="4"/>
      <c r="M24" s="4"/>
      <c r="N24" s="4">
        <v>2008</v>
      </c>
      <c r="O24" s="4">
        <v>2012</v>
      </c>
      <c r="P24" s="4">
        <v>2024</v>
      </c>
      <c r="Q24" s="4">
        <v>2031</v>
      </c>
      <c r="R24" s="4">
        <v>2036</v>
      </c>
      <c r="S24" s="4">
        <v>2039</v>
      </c>
      <c r="T24" s="4">
        <v>2042</v>
      </c>
      <c r="U24" s="4">
        <v>2037</v>
      </c>
      <c r="V24" s="4"/>
      <c r="W24" s="4"/>
      <c r="X24" s="4"/>
      <c r="Y24" s="4"/>
      <c r="Z24" s="9">
        <f t="shared" si="0"/>
        <v>864.87</v>
      </c>
      <c r="AA24" s="9">
        <f t="shared" si="1"/>
        <v>865.35</v>
      </c>
      <c r="AB24" s="9">
        <f t="shared" si="2"/>
        <v>864.97</v>
      </c>
      <c r="AC24" s="9">
        <f t="shared" si="3"/>
        <v>912.22</v>
      </c>
      <c r="AD24" s="9">
        <f t="shared" si="4"/>
        <v>913.17</v>
      </c>
      <c r="AE24" s="9">
        <f t="shared" si="5"/>
        <v>913.55</v>
      </c>
      <c r="AF24" s="9">
        <f t="shared" si="6"/>
        <v>919.31</v>
      </c>
      <c r="AG24" s="9">
        <f t="shared" si="7"/>
        <v>916.95</v>
      </c>
      <c r="AH24" s="9" t="e">
        <f t="shared" si="8"/>
        <v>#DIV/0!</v>
      </c>
      <c r="AI24" s="9" t="e">
        <f t="shared" si="9"/>
        <v>#DIV/0!</v>
      </c>
      <c r="AJ24" s="9" t="e">
        <f t="shared" si="10"/>
        <v>#DIV/0!</v>
      </c>
      <c r="AK24" s="9" t="e">
        <f t="shared" si="11"/>
        <v>#DIV/0!</v>
      </c>
      <c r="AM24" s="4">
        <f t="shared" si="12"/>
        <v>14548144.51</v>
      </c>
    </row>
    <row r="25" spans="1:39" x14ac:dyDescent="0.35">
      <c r="A25" t="s">
        <v>32</v>
      </c>
      <c r="B25" s="4">
        <v>133791.51</v>
      </c>
      <c r="C25" s="4">
        <v>133000.51999999999</v>
      </c>
      <c r="D25" s="4">
        <v>132032.98000000001</v>
      </c>
      <c r="E25" s="4">
        <v>138638.98000000001</v>
      </c>
      <c r="F25" s="4">
        <v>140697.03</v>
      </c>
      <c r="G25" s="4">
        <v>138897.84</v>
      </c>
      <c r="H25" s="4">
        <v>138866.29999999999</v>
      </c>
      <c r="I25" s="4">
        <v>138564.45000000001</v>
      </c>
      <c r="J25" s="4"/>
      <c r="K25" s="4"/>
      <c r="L25" s="4"/>
      <c r="M25" s="4"/>
      <c r="N25" s="4">
        <v>172</v>
      </c>
      <c r="O25" s="4">
        <v>172</v>
      </c>
      <c r="P25" s="4">
        <v>171</v>
      </c>
      <c r="Q25" s="4">
        <v>171</v>
      </c>
      <c r="R25" s="4">
        <v>171</v>
      </c>
      <c r="S25" s="4">
        <v>170</v>
      </c>
      <c r="T25" s="4">
        <v>170</v>
      </c>
      <c r="U25" s="4">
        <v>169</v>
      </c>
      <c r="V25" s="4"/>
      <c r="W25" s="4"/>
      <c r="X25" s="4"/>
      <c r="Y25" s="4"/>
      <c r="Z25" s="9">
        <f t="shared" si="0"/>
        <v>777.86</v>
      </c>
      <c r="AA25" s="9">
        <f t="shared" si="1"/>
        <v>773.26</v>
      </c>
      <c r="AB25" s="9">
        <f t="shared" si="2"/>
        <v>772.12</v>
      </c>
      <c r="AC25" s="9">
        <f t="shared" si="3"/>
        <v>810.75</v>
      </c>
      <c r="AD25" s="9">
        <f t="shared" si="4"/>
        <v>822.79</v>
      </c>
      <c r="AE25" s="9">
        <f t="shared" si="5"/>
        <v>817.05</v>
      </c>
      <c r="AF25" s="9">
        <f t="shared" si="6"/>
        <v>816.86</v>
      </c>
      <c r="AG25" s="9">
        <f t="shared" si="7"/>
        <v>819.91</v>
      </c>
      <c r="AH25" s="9" t="e">
        <f t="shared" si="8"/>
        <v>#DIV/0!</v>
      </c>
      <c r="AI25" s="9" t="e">
        <f t="shared" si="9"/>
        <v>#DIV/0!</v>
      </c>
      <c r="AJ25" s="9" t="e">
        <f t="shared" si="10"/>
        <v>#DIV/0!</v>
      </c>
      <c r="AK25" s="9" t="e">
        <f t="shared" si="11"/>
        <v>#DIV/0!</v>
      </c>
      <c r="AM25" s="4">
        <f t="shared" si="12"/>
        <v>1094489.6099999999</v>
      </c>
    </row>
    <row r="26" spans="1:39" x14ac:dyDescent="0.35">
      <c r="A26" t="s">
        <v>33</v>
      </c>
      <c r="B26" s="4">
        <v>770810.89</v>
      </c>
      <c r="C26" s="4">
        <v>769952.52</v>
      </c>
      <c r="D26" s="4">
        <v>771888.37</v>
      </c>
      <c r="E26" s="4">
        <v>813363.68</v>
      </c>
      <c r="F26" s="4">
        <v>817037.18</v>
      </c>
      <c r="G26" s="4">
        <v>816514.82</v>
      </c>
      <c r="H26" s="4">
        <v>819411.12</v>
      </c>
      <c r="I26" s="4">
        <v>820396.15</v>
      </c>
      <c r="J26" s="4"/>
      <c r="K26" s="4"/>
      <c r="L26" s="4"/>
      <c r="M26" s="4"/>
      <c r="N26" s="4">
        <v>868</v>
      </c>
      <c r="O26" s="4">
        <v>866</v>
      </c>
      <c r="P26" s="4">
        <v>866</v>
      </c>
      <c r="Q26" s="4">
        <v>868</v>
      </c>
      <c r="R26" s="4">
        <v>869</v>
      </c>
      <c r="S26" s="4">
        <v>871</v>
      </c>
      <c r="T26" s="4">
        <v>870</v>
      </c>
      <c r="U26" s="4">
        <v>871</v>
      </c>
      <c r="V26" s="4"/>
      <c r="W26" s="4"/>
      <c r="X26" s="4"/>
      <c r="Y26" s="4"/>
      <c r="Z26" s="9">
        <f t="shared" si="0"/>
        <v>888.03</v>
      </c>
      <c r="AA26" s="9">
        <f t="shared" si="1"/>
        <v>889.09</v>
      </c>
      <c r="AB26" s="9">
        <f t="shared" si="2"/>
        <v>891.33</v>
      </c>
      <c r="AC26" s="9">
        <f t="shared" si="3"/>
        <v>937.05</v>
      </c>
      <c r="AD26" s="9">
        <f t="shared" si="4"/>
        <v>940.2</v>
      </c>
      <c r="AE26" s="9">
        <f t="shared" si="5"/>
        <v>937.45</v>
      </c>
      <c r="AF26" s="9">
        <f t="shared" si="6"/>
        <v>941.85</v>
      </c>
      <c r="AG26" s="9">
        <f t="shared" si="7"/>
        <v>941.9</v>
      </c>
      <c r="AH26" s="9" t="e">
        <f t="shared" si="8"/>
        <v>#DIV/0!</v>
      </c>
      <c r="AI26" s="9" t="e">
        <f t="shared" si="9"/>
        <v>#DIV/0!</v>
      </c>
      <c r="AJ26" s="9" t="e">
        <f t="shared" si="10"/>
        <v>#DIV/0!</v>
      </c>
      <c r="AK26" s="9" t="e">
        <f t="shared" si="11"/>
        <v>#DIV/0!</v>
      </c>
      <c r="AM26" s="4">
        <f t="shared" si="12"/>
        <v>6399374.7300000014</v>
      </c>
    </row>
    <row r="27" spans="1:39" x14ac:dyDescent="0.35">
      <c r="A27" t="s">
        <v>34</v>
      </c>
      <c r="B27" s="4">
        <v>1248586.46</v>
      </c>
      <c r="C27" s="4">
        <v>1255781.6499999999</v>
      </c>
      <c r="D27" s="4">
        <v>1251057.99</v>
      </c>
      <c r="E27" s="4">
        <v>1316538.55</v>
      </c>
      <c r="F27" s="4">
        <v>1321722.3799999999</v>
      </c>
      <c r="G27" s="4">
        <v>1322314.3899999999</v>
      </c>
      <c r="H27" s="4">
        <v>1321867.4099999999</v>
      </c>
      <c r="I27" s="4">
        <v>1319106.8799999999</v>
      </c>
      <c r="J27" s="4"/>
      <c r="K27" s="4"/>
      <c r="L27" s="4"/>
      <c r="M27" s="4"/>
      <c r="N27" s="4">
        <v>1479</v>
      </c>
      <c r="O27" s="4">
        <v>1482</v>
      </c>
      <c r="P27" s="4">
        <v>1478</v>
      </c>
      <c r="Q27" s="4">
        <v>1481</v>
      </c>
      <c r="R27" s="4">
        <v>1484</v>
      </c>
      <c r="S27" s="4">
        <v>1483</v>
      </c>
      <c r="T27" s="4">
        <v>1477</v>
      </c>
      <c r="U27" s="4">
        <v>1475</v>
      </c>
      <c r="V27" s="4"/>
      <c r="W27" s="4"/>
      <c r="X27" s="4"/>
      <c r="Y27" s="4"/>
      <c r="Z27" s="9">
        <f t="shared" si="0"/>
        <v>844.21</v>
      </c>
      <c r="AA27" s="9">
        <f t="shared" si="1"/>
        <v>847.36</v>
      </c>
      <c r="AB27" s="9">
        <f t="shared" si="2"/>
        <v>846.45</v>
      </c>
      <c r="AC27" s="9">
        <f t="shared" si="3"/>
        <v>888.95</v>
      </c>
      <c r="AD27" s="9">
        <f t="shared" si="4"/>
        <v>890.65</v>
      </c>
      <c r="AE27" s="9">
        <f t="shared" si="5"/>
        <v>891.65</v>
      </c>
      <c r="AF27" s="9">
        <f t="shared" si="6"/>
        <v>894.97</v>
      </c>
      <c r="AG27" s="9">
        <f t="shared" si="7"/>
        <v>894.31</v>
      </c>
      <c r="AH27" s="9" t="e">
        <f t="shared" si="8"/>
        <v>#DIV/0!</v>
      </c>
      <c r="AI27" s="9" t="e">
        <f t="shared" si="9"/>
        <v>#DIV/0!</v>
      </c>
      <c r="AJ27" s="9" t="e">
        <f t="shared" si="10"/>
        <v>#DIV/0!</v>
      </c>
      <c r="AK27" s="9" t="e">
        <f t="shared" si="11"/>
        <v>#DIV/0!</v>
      </c>
      <c r="AM27" s="4">
        <f t="shared" si="12"/>
        <v>10356975.709999997</v>
      </c>
    </row>
    <row r="28" spans="1:39" x14ac:dyDescent="0.35">
      <c r="A28" t="s">
        <v>35</v>
      </c>
      <c r="B28" s="4">
        <v>8262729.4000000004</v>
      </c>
      <c r="C28" s="4">
        <v>8250345.5099999998</v>
      </c>
      <c r="D28" s="4">
        <v>8224613.5899999999</v>
      </c>
      <c r="E28" s="4">
        <v>8681471.4100000001</v>
      </c>
      <c r="F28" s="4">
        <v>8667543.2799999993</v>
      </c>
      <c r="G28" s="4">
        <v>8660311.7599999998</v>
      </c>
      <c r="H28" s="4">
        <v>8649327.4299999997</v>
      </c>
      <c r="I28" s="4">
        <v>8647552.4399999995</v>
      </c>
      <c r="J28" s="4"/>
      <c r="K28" s="4"/>
      <c r="L28" s="4"/>
      <c r="M28" s="4"/>
      <c r="N28" s="4">
        <v>10482</v>
      </c>
      <c r="O28" s="4">
        <v>10474</v>
      </c>
      <c r="P28" s="4">
        <v>10441</v>
      </c>
      <c r="Q28" s="4">
        <v>10450</v>
      </c>
      <c r="R28" s="4">
        <v>10448</v>
      </c>
      <c r="S28" s="4">
        <v>10444</v>
      </c>
      <c r="T28" s="4">
        <v>10418</v>
      </c>
      <c r="U28" s="4">
        <v>10425</v>
      </c>
      <c r="V28" s="4"/>
      <c r="W28" s="4"/>
      <c r="X28" s="4"/>
      <c r="Y28" s="4"/>
      <c r="Z28" s="9">
        <f t="shared" si="0"/>
        <v>788.28</v>
      </c>
      <c r="AA28" s="9">
        <f t="shared" si="1"/>
        <v>787.7</v>
      </c>
      <c r="AB28" s="9">
        <f t="shared" si="2"/>
        <v>787.72</v>
      </c>
      <c r="AC28" s="9">
        <f t="shared" si="3"/>
        <v>830.76</v>
      </c>
      <c r="AD28" s="9">
        <f t="shared" si="4"/>
        <v>829.59</v>
      </c>
      <c r="AE28" s="9">
        <f t="shared" si="5"/>
        <v>829.21</v>
      </c>
      <c r="AF28" s="9">
        <f t="shared" si="6"/>
        <v>830.23</v>
      </c>
      <c r="AG28" s="9">
        <f t="shared" si="7"/>
        <v>829.5</v>
      </c>
      <c r="AH28" s="9" t="e">
        <f t="shared" si="8"/>
        <v>#DIV/0!</v>
      </c>
      <c r="AI28" s="9" t="e">
        <f t="shared" si="9"/>
        <v>#DIV/0!</v>
      </c>
      <c r="AJ28" s="9" t="e">
        <f t="shared" si="10"/>
        <v>#DIV/0!</v>
      </c>
      <c r="AK28" s="9" t="e">
        <f t="shared" si="11"/>
        <v>#DIV/0!</v>
      </c>
      <c r="AM28" s="4">
        <f t="shared" si="12"/>
        <v>68043894.819999993</v>
      </c>
    </row>
    <row r="29" spans="1:39" x14ac:dyDescent="0.35">
      <c r="A29" t="s">
        <v>36</v>
      </c>
      <c r="B29" s="4">
        <v>1252639.56</v>
      </c>
      <c r="C29" s="4">
        <v>1254915.18</v>
      </c>
      <c r="D29" s="4">
        <v>1253695.83</v>
      </c>
      <c r="E29" s="4">
        <v>1323538.1399999999</v>
      </c>
      <c r="F29" s="4">
        <v>1327316.06</v>
      </c>
      <c r="G29" s="4">
        <v>1334440.3899999999</v>
      </c>
      <c r="H29" s="4">
        <v>1340483.3899999999</v>
      </c>
      <c r="I29" s="4">
        <v>1343329.33</v>
      </c>
      <c r="J29" s="4"/>
      <c r="K29" s="4"/>
      <c r="L29" s="4"/>
      <c r="M29" s="4"/>
      <c r="N29" s="4">
        <v>1478</v>
      </c>
      <c r="O29" s="4">
        <v>1478</v>
      </c>
      <c r="P29" s="4">
        <v>1477</v>
      </c>
      <c r="Q29" s="4">
        <v>1477</v>
      </c>
      <c r="R29" s="4">
        <v>1482</v>
      </c>
      <c r="S29" s="4">
        <v>1485</v>
      </c>
      <c r="T29" s="4">
        <v>1491</v>
      </c>
      <c r="U29" s="4">
        <v>1496</v>
      </c>
      <c r="V29" s="4"/>
      <c r="W29" s="4"/>
      <c r="X29" s="4"/>
      <c r="Y29" s="4"/>
      <c r="Z29" s="9">
        <f t="shared" si="0"/>
        <v>847.52</v>
      </c>
      <c r="AA29" s="9">
        <f t="shared" si="1"/>
        <v>849.06</v>
      </c>
      <c r="AB29" s="9">
        <f t="shared" si="2"/>
        <v>848.81</v>
      </c>
      <c r="AC29" s="9">
        <f t="shared" si="3"/>
        <v>896.1</v>
      </c>
      <c r="AD29" s="9">
        <f t="shared" si="4"/>
        <v>895.62</v>
      </c>
      <c r="AE29" s="9">
        <f t="shared" si="5"/>
        <v>898.61</v>
      </c>
      <c r="AF29" s="9">
        <f t="shared" si="6"/>
        <v>899.05</v>
      </c>
      <c r="AG29" s="9">
        <f t="shared" si="7"/>
        <v>897.95</v>
      </c>
      <c r="AH29" s="9" t="e">
        <f t="shared" si="8"/>
        <v>#DIV/0!</v>
      </c>
      <c r="AI29" s="9" t="e">
        <f t="shared" si="9"/>
        <v>#DIV/0!</v>
      </c>
      <c r="AJ29" s="9" t="e">
        <f t="shared" si="10"/>
        <v>#DIV/0!</v>
      </c>
      <c r="AK29" s="9" t="e">
        <f t="shared" si="11"/>
        <v>#DIV/0!</v>
      </c>
      <c r="AM29" s="4">
        <f t="shared" si="12"/>
        <v>10430357.879999999</v>
      </c>
    </row>
    <row r="30" spans="1:39" x14ac:dyDescent="0.35">
      <c r="A30" t="s">
        <v>37</v>
      </c>
      <c r="B30" s="4">
        <v>1389473.05</v>
      </c>
      <c r="C30" s="4">
        <v>1390722.05</v>
      </c>
      <c r="D30" s="4">
        <v>1393575.76</v>
      </c>
      <c r="E30" s="4">
        <v>1477645.84</v>
      </c>
      <c r="F30" s="4">
        <v>1483094.98</v>
      </c>
      <c r="G30" s="4">
        <v>1488438.72</v>
      </c>
      <c r="H30" s="4">
        <v>1491029.95</v>
      </c>
      <c r="I30" s="4">
        <v>1491064.75</v>
      </c>
      <c r="J30" s="4"/>
      <c r="K30" s="4"/>
      <c r="L30" s="4"/>
      <c r="M30" s="4"/>
      <c r="N30" s="4">
        <v>1627</v>
      </c>
      <c r="O30" s="4">
        <v>1625</v>
      </c>
      <c r="P30" s="4">
        <v>1630</v>
      </c>
      <c r="Q30" s="4">
        <v>1638</v>
      </c>
      <c r="R30" s="4">
        <v>1645</v>
      </c>
      <c r="S30" s="4">
        <v>1651</v>
      </c>
      <c r="T30" s="4">
        <v>1651</v>
      </c>
      <c r="U30" s="4">
        <v>1652</v>
      </c>
      <c r="V30" s="4"/>
      <c r="W30" s="4"/>
      <c r="X30" s="4"/>
      <c r="Y30" s="4"/>
      <c r="Z30" s="9">
        <f t="shared" si="0"/>
        <v>854.01</v>
      </c>
      <c r="AA30" s="9">
        <f t="shared" si="1"/>
        <v>855.83</v>
      </c>
      <c r="AB30" s="9">
        <f t="shared" si="2"/>
        <v>854.95</v>
      </c>
      <c r="AC30" s="9">
        <f t="shared" si="3"/>
        <v>902.1</v>
      </c>
      <c r="AD30" s="9">
        <f t="shared" si="4"/>
        <v>901.58</v>
      </c>
      <c r="AE30" s="9">
        <f t="shared" si="5"/>
        <v>901.54</v>
      </c>
      <c r="AF30" s="9">
        <f t="shared" si="6"/>
        <v>903.11</v>
      </c>
      <c r="AG30" s="9">
        <f t="shared" si="7"/>
        <v>902.58</v>
      </c>
      <c r="AH30" s="9" t="e">
        <f t="shared" si="8"/>
        <v>#DIV/0!</v>
      </c>
      <c r="AI30" s="9" t="e">
        <f t="shared" si="9"/>
        <v>#DIV/0!</v>
      </c>
      <c r="AJ30" s="9" t="e">
        <f t="shared" si="10"/>
        <v>#DIV/0!</v>
      </c>
      <c r="AK30" s="9" t="e">
        <f t="shared" si="11"/>
        <v>#DIV/0!</v>
      </c>
      <c r="AM30" s="4">
        <f t="shared" si="12"/>
        <v>11605045.1</v>
      </c>
    </row>
    <row r="31" spans="1:39" x14ac:dyDescent="0.35">
      <c r="A31" t="s">
        <v>38</v>
      </c>
      <c r="B31" s="4">
        <v>698058.16</v>
      </c>
      <c r="C31" s="4">
        <v>694920.43</v>
      </c>
      <c r="D31" s="4">
        <v>695820.39</v>
      </c>
      <c r="E31" s="4">
        <v>731733.09</v>
      </c>
      <c r="F31" s="4">
        <v>729635.31</v>
      </c>
      <c r="G31" s="4">
        <v>724578.43</v>
      </c>
      <c r="H31" s="4">
        <v>722267.89</v>
      </c>
      <c r="I31" s="4">
        <v>725188.58</v>
      </c>
      <c r="J31" s="4"/>
      <c r="K31" s="4"/>
      <c r="L31" s="4"/>
      <c r="M31" s="4"/>
      <c r="N31" s="4">
        <v>872</v>
      </c>
      <c r="O31" s="4">
        <v>867</v>
      </c>
      <c r="P31" s="4">
        <v>868</v>
      </c>
      <c r="Q31" s="4">
        <v>867</v>
      </c>
      <c r="R31" s="4">
        <v>865</v>
      </c>
      <c r="S31" s="4">
        <v>857</v>
      </c>
      <c r="T31" s="4">
        <v>855</v>
      </c>
      <c r="U31" s="4">
        <v>858</v>
      </c>
      <c r="V31" s="4"/>
      <c r="W31" s="4"/>
      <c r="X31" s="4"/>
      <c r="Y31" s="4"/>
      <c r="Z31" s="9">
        <f t="shared" si="0"/>
        <v>800.53</v>
      </c>
      <c r="AA31" s="9">
        <f t="shared" si="1"/>
        <v>801.52</v>
      </c>
      <c r="AB31" s="9">
        <f t="shared" si="2"/>
        <v>801.64</v>
      </c>
      <c r="AC31" s="9">
        <f t="shared" si="3"/>
        <v>843.98</v>
      </c>
      <c r="AD31" s="9">
        <f t="shared" si="4"/>
        <v>843.51</v>
      </c>
      <c r="AE31" s="9">
        <f t="shared" si="5"/>
        <v>845.48</v>
      </c>
      <c r="AF31" s="9">
        <f t="shared" si="6"/>
        <v>844.76</v>
      </c>
      <c r="AG31" s="9">
        <f t="shared" si="7"/>
        <v>845.21</v>
      </c>
      <c r="AH31" s="9" t="e">
        <f t="shared" si="8"/>
        <v>#DIV/0!</v>
      </c>
      <c r="AI31" s="9" t="e">
        <f t="shared" si="9"/>
        <v>#DIV/0!</v>
      </c>
      <c r="AJ31" s="9" t="e">
        <f t="shared" si="10"/>
        <v>#DIV/0!</v>
      </c>
      <c r="AK31" s="9" t="e">
        <f t="shared" si="11"/>
        <v>#DIV/0!</v>
      </c>
      <c r="AM31" s="4">
        <f t="shared" si="12"/>
        <v>5722202.2799999993</v>
      </c>
    </row>
    <row r="32" spans="1:39" x14ac:dyDescent="0.35">
      <c r="A32" t="s">
        <v>39</v>
      </c>
      <c r="B32" s="4">
        <v>648849.9</v>
      </c>
      <c r="C32" s="4">
        <v>648827.34</v>
      </c>
      <c r="D32" s="4">
        <v>667817.84</v>
      </c>
      <c r="E32" s="4">
        <v>687799.42</v>
      </c>
      <c r="F32" s="4">
        <v>689300.54</v>
      </c>
      <c r="G32" s="4">
        <v>689089.39</v>
      </c>
      <c r="H32" s="4">
        <v>692578.38</v>
      </c>
      <c r="I32" s="4">
        <v>693616.13</v>
      </c>
      <c r="J32" s="4"/>
      <c r="K32" s="4"/>
      <c r="L32" s="4"/>
      <c r="M32" s="4"/>
      <c r="N32" s="4">
        <v>757</v>
      </c>
      <c r="O32" s="4">
        <v>757</v>
      </c>
      <c r="P32" s="4">
        <v>756</v>
      </c>
      <c r="Q32" s="4">
        <v>758</v>
      </c>
      <c r="R32" s="4">
        <v>758</v>
      </c>
      <c r="S32" s="4">
        <v>761</v>
      </c>
      <c r="T32" s="4">
        <v>764</v>
      </c>
      <c r="U32" s="4">
        <v>766</v>
      </c>
      <c r="V32" s="4"/>
      <c r="W32" s="4"/>
      <c r="X32" s="4"/>
      <c r="Y32" s="4"/>
      <c r="Z32" s="9">
        <f t="shared" si="0"/>
        <v>857.13</v>
      </c>
      <c r="AA32" s="9">
        <f t="shared" si="1"/>
        <v>857.1</v>
      </c>
      <c r="AB32" s="9">
        <f t="shared" si="2"/>
        <v>883.36</v>
      </c>
      <c r="AC32" s="9">
        <f t="shared" si="3"/>
        <v>907.39</v>
      </c>
      <c r="AD32" s="9">
        <f t="shared" si="4"/>
        <v>909.37</v>
      </c>
      <c r="AE32" s="9">
        <f t="shared" si="5"/>
        <v>905.51</v>
      </c>
      <c r="AF32" s="9">
        <f t="shared" si="6"/>
        <v>906.52</v>
      </c>
      <c r="AG32" s="9">
        <f t="shared" si="7"/>
        <v>905.5</v>
      </c>
      <c r="AH32" s="9" t="e">
        <f t="shared" si="8"/>
        <v>#DIV/0!</v>
      </c>
      <c r="AI32" s="9" t="e">
        <f t="shared" si="9"/>
        <v>#DIV/0!</v>
      </c>
      <c r="AJ32" s="9" t="e">
        <f t="shared" si="10"/>
        <v>#DIV/0!</v>
      </c>
      <c r="AK32" s="9" t="e">
        <f t="shared" si="11"/>
        <v>#DIV/0!</v>
      </c>
      <c r="AM32" s="4">
        <f t="shared" si="12"/>
        <v>5417878.9400000004</v>
      </c>
    </row>
    <row r="33" spans="1:39" x14ac:dyDescent="0.35">
      <c r="A33" t="s">
        <v>40</v>
      </c>
      <c r="B33" s="4">
        <v>2692702.64</v>
      </c>
      <c r="C33" s="4">
        <v>2687937.82</v>
      </c>
      <c r="D33" s="4">
        <v>2694562.67</v>
      </c>
      <c r="E33" s="4">
        <v>2840392.91</v>
      </c>
      <c r="F33" s="4">
        <v>2840022.41</v>
      </c>
      <c r="G33" s="4">
        <v>2840812.25</v>
      </c>
      <c r="H33" s="4">
        <v>2839086.29</v>
      </c>
      <c r="I33" s="4">
        <v>2842696.36</v>
      </c>
      <c r="J33" s="4"/>
      <c r="K33" s="4"/>
      <c r="L33" s="4"/>
      <c r="M33" s="4"/>
      <c r="N33" s="4">
        <v>3205</v>
      </c>
      <c r="O33" s="4">
        <v>3208</v>
      </c>
      <c r="P33" s="4">
        <v>3206</v>
      </c>
      <c r="Q33" s="4">
        <v>3212</v>
      </c>
      <c r="R33" s="4">
        <v>3214</v>
      </c>
      <c r="S33" s="4">
        <v>3209</v>
      </c>
      <c r="T33" s="4">
        <v>3203</v>
      </c>
      <c r="U33" s="4">
        <v>3208</v>
      </c>
      <c r="V33" s="4"/>
      <c r="W33" s="4"/>
      <c r="X33" s="4"/>
      <c r="Y33" s="4"/>
      <c r="Z33" s="9">
        <f t="shared" si="0"/>
        <v>840.16</v>
      </c>
      <c r="AA33" s="9">
        <f t="shared" si="1"/>
        <v>837.89</v>
      </c>
      <c r="AB33" s="9">
        <f t="shared" si="2"/>
        <v>840.47</v>
      </c>
      <c r="AC33" s="9">
        <f t="shared" si="3"/>
        <v>884.31</v>
      </c>
      <c r="AD33" s="9">
        <f t="shared" si="4"/>
        <v>883.64</v>
      </c>
      <c r="AE33" s="9">
        <f t="shared" si="5"/>
        <v>885.26</v>
      </c>
      <c r="AF33" s="9">
        <f t="shared" si="6"/>
        <v>886.38</v>
      </c>
      <c r="AG33" s="9">
        <f t="shared" si="7"/>
        <v>886.13</v>
      </c>
      <c r="AH33" s="9" t="e">
        <f t="shared" si="8"/>
        <v>#DIV/0!</v>
      </c>
      <c r="AI33" s="9" t="e">
        <f t="shared" si="9"/>
        <v>#DIV/0!</v>
      </c>
      <c r="AJ33" s="9" t="e">
        <f t="shared" si="10"/>
        <v>#DIV/0!</v>
      </c>
      <c r="AK33" s="9" t="e">
        <f t="shared" si="11"/>
        <v>#DIV/0!</v>
      </c>
      <c r="AM33" s="4">
        <f t="shared" si="12"/>
        <v>22278213.349999998</v>
      </c>
    </row>
    <row r="34" spans="1:39" x14ac:dyDescent="0.35">
      <c r="A34" t="s">
        <v>41</v>
      </c>
      <c r="B34" s="4">
        <v>1565780.01</v>
      </c>
      <c r="C34" s="4">
        <v>1569204.55</v>
      </c>
      <c r="D34" s="4">
        <v>1569701.22</v>
      </c>
      <c r="E34" s="4">
        <v>1653858.45</v>
      </c>
      <c r="F34" s="4">
        <v>1651554.77</v>
      </c>
      <c r="G34" s="4">
        <v>1654142.81</v>
      </c>
      <c r="H34" s="4">
        <v>1652775.37</v>
      </c>
      <c r="I34" s="4">
        <v>1654074.82</v>
      </c>
      <c r="J34" s="4"/>
      <c r="K34" s="4"/>
      <c r="L34" s="4"/>
      <c r="M34" s="4"/>
      <c r="N34" s="4">
        <v>1912</v>
      </c>
      <c r="O34" s="4">
        <v>1914</v>
      </c>
      <c r="P34" s="4">
        <v>1909</v>
      </c>
      <c r="Q34" s="4">
        <v>1912</v>
      </c>
      <c r="R34" s="4">
        <v>1911</v>
      </c>
      <c r="S34" s="4">
        <v>1910</v>
      </c>
      <c r="T34" s="4">
        <v>1906</v>
      </c>
      <c r="U34" s="4">
        <v>1905</v>
      </c>
      <c r="V34" s="4"/>
      <c r="W34" s="4"/>
      <c r="X34" s="4"/>
      <c r="Y34" s="4"/>
      <c r="Z34" s="9">
        <f t="shared" si="0"/>
        <v>818.92</v>
      </c>
      <c r="AA34" s="9">
        <f t="shared" si="1"/>
        <v>819.86</v>
      </c>
      <c r="AB34" s="9">
        <f t="shared" si="2"/>
        <v>822.26</v>
      </c>
      <c r="AC34" s="9">
        <f t="shared" si="3"/>
        <v>864.99</v>
      </c>
      <c r="AD34" s="9">
        <f t="shared" si="4"/>
        <v>864.24</v>
      </c>
      <c r="AE34" s="9">
        <f t="shared" si="5"/>
        <v>866.04</v>
      </c>
      <c r="AF34" s="9">
        <f t="shared" si="6"/>
        <v>867.14</v>
      </c>
      <c r="AG34" s="9">
        <f t="shared" si="7"/>
        <v>868.28</v>
      </c>
      <c r="AH34" s="9" t="e">
        <f t="shared" si="8"/>
        <v>#DIV/0!</v>
      </c>
      <c r="AI34" s="9" t="e">
        <f t="shared" si="9"/>
        <v>#DIV/0!</v>
      </c>
      <c r="AJ34" s="9" t="e">
        <f t="shared" si="10"/>
        <v>#DIV/0!</v>
      </c>
      <c r="AK34" s="9" t="e">
        <f t="shared" si="11"/>
        <v>#DIV/0!</v>
      </c>
      <c r="AM34" s="4">
        <f t="shared" si="12"/>
        <v>12971092</v>
      </c>
    </row>
    <row r="35" spans="1:39" x14ac:dyDescent="0.35">
      <c r="A35" t="s">
        <v>42</v>
      </c>
      <c r="B35" s="4">
        <v>1209771.3400000001</v>
      </c>
      <c r="C35" s="4">
        <v>1214954</v>
      </c>
      <c r="D35" s="4">
        <v>1210814.55</v>
      </c>
      <c r="E35" s="4">
        <v>1281849.48</v>
      </c>
      <c r="F35" s="4">
        <v>1282470.1299999999</v>
      </c>
      <c r="G35" s="4">
        <v>1291516.73</v>
      </c>
      <c r="H35" s="4">
        <v>1284623.94</v>
      </c>
      <c r="I35" s="4">
        <v>1286066.23</v>
      </c>
      <c r="J35" s="4"/>
      <c r="K35" s="4"/>
      <c r="L35" s="4"/>
      <c r="M35" s="4"/>
      <c r="N35" s="4">
        <v>1494</v>
      </c>
      <c r="O35" s="4">
        <v>1497</v>
      </c>
      <c r="P35" s="4">
        <v>1492</v>
      </c>
      <c r="Q35" s="4">
        <v>1501</v>
      </c>
      <c r="R35" s="4">
        <v>1503</v>
      </c>
      <c r="S35" s="4">
        <v>1507</v>
      </c>
      <c r="T35" s="4">
        <v>1507</v>
      </c>
      <c r="U35" s="4">
        <v>1507</v>
      </c>
      <c r="V35" s="4"/>
      <c r="W35" s="4"/>
      <c r="X35" s="4"/>
      <c r="Y35" s="4"/>
      <c r="Z35" s="9">
        <f t="shared" si="0"/>
        <v>809.75</v>
      </c>
      <c r="AA35" s="9">
        <f t="shared" si="1"/>
        <v>811.59</v>
      </c>
      <c r="AB35" s="9">
        <f t="shared" si="2"/>
        <v>811.54</v>
      </c>
      <c r="AC35" s="9">
        <f t="shared" si="3"/>
        <v>854</v>
      </c>
      <c r="AD35" s="9">
        <f t="shared" si="4"/>
        <v>853.27</v>
      </c>
      <c r="AE35" s="9">
        <f t="shared" si="5"/>
        <v>857.01</v>
      </c>
      <c r="AF35" s="9">
        <f t="shared" si="6"/>
        <v>852.44</v>
      </c>
      <c r="AG35" s="9">
        <f t="shared" si="7"/>
        <v>853.39</v>
      </c>
      <c r="AH35" s="9" t="e">
        <f t="shared" si="8"/>
        <v>#DIV/0!</v>
      </c>
      <c r="AI35" s="9" t="e">
        <f t="shared" si="9"/>
        <v>#DIV/0!</v>
      </c>
      <c r="AJ35" s="9" t="e">
        <f t="shared" si="10"/>
        <v>#DIV/0!</v>
      </c>
      <c r="AK35" s="9" t="e">
        <f t="shared" si="11"/>
        <v>#DIV/0!</v>
      </c>
      <c r="AM35" s="4">
        <f t="shared" si="12"/>
        <v>10062066.399999999</v>
      </c>
    </row>
    <row r="36" spans="1:39" x14ac:dyDescent="0.35">
      <c r="A36" t="s">
        <v>43</v>
      </c>
      <c r="B36" s="4">
        <v>2166571.09</v>
      </c>
      <c r="C36" s="4">
        <v>2169201.12</v>
      </c>
      <c r="D36" s="4">
        <v>2161179.1800000002</v>
      </c>
      <c r="E36" s="4">
        <v>2278597.2400000002</v>
      </c>
      <c r="F36" s="4">
        <v>2292325.7000000002</v>
      </c>
      <c r="G36" s="4">
        <v>2290295.79</v>
      </c>
      <c r="H36" s="4">
        <v>2292234.41</v>
      </c>
      <c r="I36" s="4">
        <v>2302428.71</v>
      </c>
      <c r="J36" s="4"/>
      <c r="K36" s="4"/>
      <c r="L36" s="4"/>
      <c r="M36" s="4"/>
      <c r="N36" s="4">
        <v>2712</v>
      </c>
      <c r="O36" s="4">
        <v>2713</v>
      </c>
      <c r="P36" s="4">
        <v>2706</v>
      </c>
      <c r="Q36" s="4">
        <v>2707</v>
      </c>
      <c r="R36" s="4">
        <v>2716</v>
      </c>
      <c r="S36" s="4">
        <v>2720</v>
      </c>
      <c r="T36" s="4">
        <v>2720</v>
      </c>
      <c r="U36" s="4">
        <v>2728</v>
      </c>
      <c r="V36" s="4"/>
      <c r="W36" s="4"/>
      <c r="X36" s="4"/>
      <c r="Y36" s="4"/>
      <c r="Z36" s="9">
        <f t="shared" si="0"/>
        <v>798.88</v>
      </c>
      <c r="AA36" s="9">
        <f t="shared" si="1"/>
        <v>799.56</v>
      </c>
      <c r="AB36" s="9">
        <f t="shared" si="2"/>
        <v>798.66</v>
      </c>
      <c r="AC36" s="9">
        <f t="shared" si="3"/>
        <v>841.74</v>
      </c>
      <c r="AD36" s="9">
        <f t="shared" si="4"/>
        <v>844.01</v>
      </c>
      <c r="AE36" s="9">
        <f t="shared" si="5"/>
        <v>842.02</v>
      </c>
      <c r="AF36" s="9">
        <f t="shared" si="6"/>
        <v>842.73</v>
      </c>
      <c r="AG36" s="9">
        <f t="shared" si="7"/>
        <v>844</v>
      </c>
      <c r="AH36" s="9" t="e">
        <f t="shared" si="8"/>
        <v>#DIV/0!</v>
      </c>
      <c r="AI36" s="9" t="e">
        <f t="shared" si="9"/>
        <v>#DIV/0!</v>
      </c>
      <c r="AJ36" s="9" t="e">
        <f t="shared" si="10"/>
        <v>#DIV/0!</v>
      </c>
      <c r="AK36" s="9" t="e">
        <f t="shared" si="11"/>
        <v>#DIV/0!</v>
      </c>
      <c r="AM36" s="4">
        <f t="shared" si="12"/>
        <v>17952833.240000002</v>
      </c>
    </row>
    <row r="37" spans="1:39" x14ac:dyDescent="0.35">
      <c r="A37" t="s">
        <v>44</v>
      </c>
      <c r="B37" s="4">
        <v>3397074.24</v>
      </c>
      <c r="C37" s="4">
        <v>3405006.47</v>
      </c>
      <c r="D37" s="4">
        <v>3411634.75</v>
      </c>
      <c r="E37" s="4">
        <v>3600902.57</v>
      </c>
      <c r="F37" s="4">
        <v>3599246.45</v>
      </c>
      <c r="G37" s="4">
        <v>3609348.75</v>
      </c>
      <c r="H37" s="4">
        <v>3604969.15</v>
      </c>
      <c r="I37" s="4">
        <v>3608637.65</v>
      </c>
      <c r="J37" s="4"/>
      <c r="K37" s="4"/>
      <c r="L37" s="4"/>
      <c r="M37" s="4"/>
      <c r="N37" s="4">
        <v>4293</v>
      </c>
      <c r="O37" s="4">
        <v>4303</v>
      </c>
      <c r="P37" s="4">
        <v>4309</v>
      </c>
      <c r="Q37" s="4">
        <v>4305</v>
      </c>
      <c r="R37" s="4">
        <v>4313</v>
      </c>
      <c r="S37" s="4">
        <v>4320</v>
      </c>
      <c r="T37" s="4">
        <v>4316</v>
      </c>
      <c r="U37" s="4">
        <v>4322</v>
      </c>
      <c r="V37" s="4"/>
      <c r="W37" s="4"/>
      <c r="X37" s="4"/>
      <c r="Y37" s="4"/>
      <c r="Z37" s="9">
        <f t="shared" si="0"/>
        <v>791.31</v>
      </c>
      <c r="AA37" s="9">
        <f t="shared" si="1"/>
        <v>791.31</v>
      </c>
      <c r="AB37" s="9">
        <f t="shared" si="2"/>
        <v>791.75</v>
      </c>
      <c r="AC37" s="9">
        <f t="shared" si="3"/>
        <v>836.45</v>
      </c>
      <c r="AD37" s="9">
        <f t="shared" si="4"/>
        <v>834.51</v>
      </c>
      <c r="AE37" s="9">
        <f t="shared" si="5"/>
        <v>835.5</v>
      </c>
      <c r="AF37" s="9">
        <f t="shared" si="6"/>
        <v>835.26</v>
      </c>
      <c r="AG37" s="9">
        <f t="shared" si="7"/>
        <v>834.95</v>
      </c>
      <c r="AH37" s="9" t="e">
        <f t="shared" si="8"/>
        <v>#DIV/0!</v>
      </c>
      <c r="AI37" s="9" t="e">
        <f t="shared" si="9"/>
        <v>#DIV/0!</v>
      </c>
      <c r="AJ37" s="9" t="e">
        <f t="shared" si="10"/>
        <v>#DIV/0!</v>
      </c>
      <c r="AK37" s="9" t="e">
        <f t="shared" si="11"/>
        <v>#DIV/0!</v>
      </c>
      <c r="AM37" s="4">
        <f t="shared" si="12"/>
        <v>28236820.029999997</v>
      </c>
    </row>
    <row r="38" spans="1:39" x14ac:dyDescent="0.35">
      <c r="A38" t="s">
        <v>45</v>
      </c>
      <c r="B38" s="4">
        <v>490242.06</v>
      </c>
      <c r="C38" s="4">
        <v>497009.34</v>
      </c>
      <c r="D38" s="4">
        <v>489910.03</v>
      </c>
      <c r="E38" s="4">
        <v>514936.07</v>
      </c>
      <c r="F38" s="4">
        <v>520011.55</v>
      </c>
      <c r="G38" s="4">
        <v>521332.16</v>
      </c>
      <c r="H38" s="4">
        <v>514283.9</v>
      </c>
      <c r="I38" s="4">
        <v>517523.35</v>
      </c>
      <c r="J38" s="4"/>
      <c r="K38" s="4"/>
      <c r="L38" s="4"/>
      <c r="M38" s="4"/>
      <c r="N38" s="4">
        <v>564</v>
      </c>
      <c r="O38" s="4">
        <v>565</v>
      </c>
      <c r="P38" s="4">
        <v>563</v>
      </c>
      <c r="Q38" s="4">
        <v>561</v>
      </c>
      <c r="R38" s="4">
        <v>565</v>
      </c>
      <c r="S38" s="4">
        <v>567</v>
      </c>
      <c r="T38" s="4">
        <v>564</v>
      </c>
      <c r="U38" s="4">
        <v>568</v>
      </c>
      <c r="V38" s="4"/>
      <c r="W38" s="4"/>
      <c r="X38" s="4"/>
      <c r="Y38" s="4"/>
      <c r="Z38" s="9">
        <f t="shared" si="0"/>
        <v>869.22</v>
      </c>
      <c r="AA38" s="9">
        <f t="shared" si="1"/>
        <v>879.66</v>
      </c>
      <c r="AB38" s="9">
        <f t="shared" si="2"/>
        <v>870.18</v>
      </c>
      <c r="AC38" s="9">
        <f t="shared" si="3"/>
        <v>917.89</v>
      </c>
      <c r="AD38" s="9">
        <f t="shared" si="4"/>
        <v>920.37</v>
      </c>
      <c r="AE38" s="9">
        <f t="shared" si="5"/>
        <v>919.46</v>
      </c>
      <c r="AF38" s="9">
        <f t="shared" si="6"/>
        <v>911.85</v>
      </c>
      <c r="AG38" s="9">
        <f t="shared" si="7"/>
        <v>911.13</v>
      </c>
      <c r="AH38" s="9" t="e">
        <f t="shared" si="8"/>
        <v>#DIV/0!</v>
      </c>
      <c r="AI38" s="9" t="e">
        <f t="shared" si="9"/>
        <v>#DIV/0!</v>
      </c>
      <c r="AJ38" s="9" t="e">
        <f t="shared" si="10"/>
        <v>#DIV/0!</v>
      </c>
      <c r="AK38" s="9" t="e">
        <f t="shared" si="11"/>
        <v>#DIV/0!</v>
      </c>
      <c r="AM38" s="4">
        <f t="shared" si="12"/>
        <v>4065248.4600000004</v>
      </c>
    </row>
    <row r="39" spans="1:39" x14ac:dyDescent="0.35">
      <c r="A39" t="s">
        <v>46</v>
      </c>
      <c r="B39" s="4">
        <v>1762890.27</v>
      </c>
      <c r="C39" s="4">
        <v>1760741.6</v>
      </c>
      <c r="D39" s="4">
        <v>1763408.82</v>
      </c>
      <c r="E39" s="4">
        <v>1859389.71</v>
      </c>
      <c r="F39" s="4">
        <v>1857607.62</v>
      </c>
      <c r="G39" s="4">
        <v>1858684.82</v>
      </c>
      <c r="H39" s="4">
        <v>1855420.7</v>
      </c>
      <c r="I39" s="4">
        <v>1850933.22</v>
      </c>
      <c r="J39" s="4"/>
      <c r="K39" s="4"/>
      <c r="L39" s="4"/>
      <c r="M39" s="4"/>
      <c r="N39" s="4">
        <v>2193</v>
      </c>
      <c r="O39" s="4">
        <v>2187</v>
      </c>
      <c r="P39" s="4">
        <v>2189</v>
      </c>
      <c r="Q39" s="4">
        <v>2193</v>
      </c>
      <c r="R39" s="4">
        <v>2194</v>
      </c>
      <c r="S39" s="4">
        <v>2192</v>
      </c>
      <c r="T39" s="4">
        <v>2184</v>
      </c>
      <c r="U39" s="4">
        <v>2182</v>
      </c>
      <c r="V39" s="4"/>
      <c r="W39" s="4"/>
      <c r="X39" s="4"/>
      <c r="Y39" s="4"/>
      <c r="Z39" s="9">
        <f t="shared" si="0"/>
        <v>803.87</v>
      </c>
      <c r="AA39" s="9">
        <f t="shared" si="1"/>
        <v>805.09</v>
      </c>
      <c r="AB39" s="9">
        <f t="shared" si="2"/>
        <v>805.58</v>
      </c>
      <c r="AC39" s="9">
        <f t="shared" si="3"/>
        <v>847.87</v>
      </c>
      <c r="AD39" s="9">
        <f t="shared" si="4"/>
        <v>846.68</v>
      </c>
      <c r="AE39" s="9">
        <f t="shared" si="5"/>
        <v>847.94</v>
      </c>
      <c r="AF39" s="9">
        <f t="shared" si="6"/>
        <v>849.55</v>
      </c>
      <c r="AG39" s="9">
        <f t="shared" si="7"/>
        <v>848.27</v>
      </c>
      <c r="AH39" s="9" t="e">
        <f t="shared" si="8"/>
        <v>#DIV/0!</v>
      </c>
      <c r="AI39" s="9" t="e">
        <f t="shared" si="9"/>
        <v>#DIV/0!</v>
      </c>
      <c r="AJ39" s="9" t="e">
        <f t="shared" si="10"/>
        <v>#DIV/0!</v>
      </c>
      <c r="AK39" s="9" t="e">
        <f t="shared" si="11"/>
        <v>#DIV/0!</v>
      </c>
      <c r="AM39" s="4">
        <f t="shared" si="12"/>
        <v>14569076.76</v>
      </c>
    </row>
    <row r="40" spans="1:39" x14ac:dyDescent="0.35">
      <c r="A40" t="s">
        <v>47</v>
      </c>
      <c r="B40" s="4">
        <v>1198203.99</v>
      </c>
      <c r="C40" s="4">
        <v>1197330.4099999999</v>
      </c>
      <c r="D40" s="4">
        <v>1195496.9099999999</v>
      </c>
      <c r="E40" s="4">
        <v>1261044.08</v>
      </c>
      <c r="F40" s="4">
        <v>1261376.77</v>
      </c>
      <c r="G40" s="4">
        <v>1263933.68</v>
      </c>
      <c r="H40" s="4">
        <v>1265237.53</v>
      </c>
      <c r="I40" s="4">
        <v>1260406.42</v>
      </c>
      <c r="J40" s="4"/>
      <c r="K40" s="4"/>
      <c r="L40" s="4"/>
      <c r="M40" s="4"/>
      <c r="N40" s="4">
        <v>1533</v>
      </c>
      <c r="O40" s="4">
        <v>1528</v>
      </c>
      <c r="P40" s="4">
        <v>1529</v>
      </c>
      <c r="Q40" s="4">
        <v>1530</v>
      </c>
      <c r="R40" s="4">
        <v>1529</v>
      </c>
      <c r="S40" s="4">
        <v>1531</v>
      </c>
      <c r="T40" s="4">
        <v>1528</v>
      </c>
      <c r="U40" s="4">
        <v>1523</v>
      </c>
      <c r="V40" s="4"/>
      <c r="W40" s="4"/>
      <c r="X40" s="4"/>
      <c r="Y40" s="4"/>
      <c r="Z40" s="9">
        <f t="shared" si="0"/>
        <v>781.61</v>
      </c>
      <c r="AA40" s="9">
        <f t="shared" si="1"/>
        <v>783.59</v>
      </c>
      <c r="AB40" s="9">
        <f t="shared" si="2"/>
        <v>781.88</v>
      </c>
      <c r="AC40" s="9">
        <f t="shared" si="3"/>
        <v>824.21</v>
      </c>
      <c r="AD40" s="9">
        <f t="shared" si="4"/>
        <v>824.97</v>
      </c>
      <c r="AE40" s="9">
        <f t="shared" si="5"/>
        <v>825.56</v>
      </c>
      <c r="AF40" s="9">
        <f t="shared" si="6"/>
        <v>828.04</v>
      </c>
      <c r="AG40" s="9">
        <f t="shared" si="7"/>
        <v>827.58</v>
      </c>
      <c r="AH40" s="9" t="e">
        <f t="shared" si="8"/>
        <v>#DIV/0!</v>
      </c>
      <c r="AI40" s="9" t="e">
        <f t="shared" si="9"/>
        <v>#DIV/0!</v>
      </c>
      <c r="AJ40" s="9" t="e">
        <f t="shared" si="10"/>
        <v>#DIV/0!</v>
      </c>
      <c r="AK40" s="9" t="e">
        <f t="shared" si="11"/>
        <v>#DIV/0!</v>
      </c>
      <c r="AM40" s="4">
        <f t="shared" si="12"/>
        <v>9903029.7899999991</v>
      </c>
    </row>
    <row r="41" spans="1:39" x14ac:dyDescent="0.35">
      <c r="A41" t="s">
        <v>48</v>
      </c>
      <c r="B41" s="4">
        <v>1602513.5</v>
      </c>
      <c r="C41" s="4">
        <v>1605351.2</v>
      </c>
      <c r="D41" s="4">
        <v>1606552.65</v>
      </c>
      <c r="E41" s="4">
        <v>1689517.58</v>
      </c>
      <c r="F41" s="4">
        <v>1690985.81</v>
      </c>
      <c r="G41" s="4">
        <v>1695206.26</v>
      </c>
      <c r="H41" s="4">
        <v>1691304.48</v>
      </c>
      <c r="I41" s="4">
        <v>1697193.7</v>
      </c>
      <c r="J41" s="4"/>
      <c r="K41" s="4"/>
      <c r="L41" s="4"/>
      <c r="M41" s="4"/>
      <c r="N41" s="4">
        <v>1959</v>
      </c>
      <c r="O41" s="4">
        <v>1961</v>
      </c>
      <c r="P41" s="4">
        <v>1954</v>
      </c>
      <c r="Q41" s="4">
        <v>1957</v>
      </c>
      <c r="R41" s="4">
        <v>1957</v>
      </c>
      <c r="S41" s="4">
        <v>1965</v>
      </c>
      <c r="T41" s="4">
        <v>1960</v>
      </c>
      <c r="U41" s="4">
        <v>1958</v>
      </c>
      <c r="V41" s="4"/>
      <c r="W41" s="4"/>
      <c r="X41" s="4"/>
      <c r="Y41" s="4"/>
      <c r="Z41" s="9">
        <f t="shared" si="0"/>
        <v>818.03</v>
      </c>
      <c r="AA41" s="9">
        <f t="shared" si="1"/>
        <v>818.64</v>
      </c>
      <c r="AB41" s="9">
        <f t="shared" si="2"/>
        <v>822.19</v>
      </c>
      <c r="AC41" s="9">
        <f t="shared" si="3"/>
        <v>863.32</v>
      </c>
      <c r="AD41" s="9">
        <f t="shared" si="4"/>
        <v>864.07</v>
      </c>
      <c r="AE41" s="9">
        <f t="shared" si="5"/>
        <v>862.7</v>
      </c>
      <c r="AF41" s="9">
        <f t="shared" si="6"/>
        <v>862.91</v>
      </c>
      <c r="AG41" s="9">
        <f t="shared" si="7"/>
        <v>866.8</v>
      </c>
      <c r="AH41" s="9" t="e">
        <f t="shared" si="8"/>
        <v>#DIV/0!</v>
      </c>
      <c r="AI41" s="9" t="e">
        <f t="shared" si="9"/>
        <v>#DIV/0!</v>
      </c>
      <c r="AJ41" s="9" t="e">
        <f t="shared" si="10"/>
        <v>#DIV/0!</v>
      </c>
      <c r="AK41" s="9" t="e">
        <f t="shared" si="11"/>
        <v>#DIV/0!</v>
      </c>
      <c r="AM41" s="4">
        <f t="shared" si="12"/>
        <v>13278625.18</v>
      </c>
    </row>
    <row r="42" spans="1:39" x14ac:dyDescent="0.35">
      <c r="A42" t="s">
        <v>49</v>
      </c>
      <c r="B42" s="4">
        <v>12583291.880000001</v>
      </c>
      <c r="C42" s="4">
        <v>12548581.24</v>
      </c>
      <c r="D42" s="4">
        <v>12540081.92</v>
      </c>
      <c r="E42" s="4">
        <v>13206497.960000001</v>
      </c>
      <c r="F42" s="4">
        <v>13207280.199999999</v>
      </c>
      <c r="G42" s="4">
        <v>13200959.09</v>
      </c>
      <c r="H42" s="4">
        <v>13210633.380000001</v>
      </c>
      <c r="I42" s="4">
        <v>13194170.75</v>
      </c>
      <c r="J42" s="4"/>
      <c r="K42" s="4"/>
      <c r="L42" s="4"/>
      <c r="M42" s="4"/>
      <c r="N42" s="4">
        <v>16556</v>
      </c>
      <c r="O42" s="4">
        <v>16529</v>
      </c>
      <c r="P42" s="4">
        <v>16514</v>
      </c>
      <c r="Q42" s="4">
        <v>16512</v>
      </c>
      <c r="R42" s="4">
        <v>16506</v>
      </c>
      <c r="S42" s="4">
        <v>16514</v>
      </c>
      <c r="T42" s="4">
        <v>16500</v>
      </c>
      <c r="U42" s="4">
        <v>16477</v>
      </c>
      <c r="V42" s="4"/>
      <c r="W42" s="4"/>
      <c r="X42" s="4"/>
      <c r="Y42" s="4"/>
      <c r="Z42" s="9">
        <f t="shared" si="0"/>
        <v>760.04</v>
      </c>
      <c r="AA42" s="9">
        <f t="shared" si="1"/>
        <v>759.19</v>
      </c>
      <c r="AB42" s="9">
        <f t="shared" si="2"/>
        <v>759.36</v>
      </c>
      <c r="AC42" s="9">
        <f t="shared" si="3"/>
        <v>799.81</v>
      </c>
      <c r="AD42" s="9">
        <f t="shared" si="4"/>
        <v>800.15</v>
      </c>
      <c r="AE42" s="9">
        <f t="shared" si="5"/>
        <v>799.38</v>
      </c>
      <c r="AF42" s="9">
        <f t="shared" si="6"/>
        <v>800.64</v>
      </c>
      <c r="AG42" s="9">
        <f t="shared" si="7"/>
        <v>800.76</v>
      </c>
      <c r="AH42" s="9" t="e">
        <f t="shared" si="8"/>
        <v>#DIV/0!</v>
      </c>
      <c r="AI42" s="9" t="e">
        <f t="shared" si="9"/>
        <v>#DIV/0!</v>
      </c>
      <c r="AJ42" s="9" t="e">
        <f t="shared" si="10"/>
        <v>#DIV/0!</v>
      </c>
      <c r="AK42" s="9" t="e">
        <f t="shared" si="11"/>
        <v>#DIV/0!</v>
      </c>
      <c r="AM42" s="4">
        <f t="shared" si="12"/>
        <v>103691496.42</v>
      </c>
    </row>
    <row r="43" spans="1:39" x14ac:dyDescent="0.35">
      <c r="A43" t="s">
        <v>50</v>
      </c>
      <c r="B43" s="4">
        <v>1240251.3500000001</v>
      </c>
      <c r="C43" s="4">
        <v>1236565.01</v>
      </c>
      <c r="D43" s="4">
        <v>1237752.8700000001</v>
      </c>
      <c r="E43" s="4">
        <v>1303520.6499999999</v>
      </c>
      <c r="F43" s="4">
        <v>1310123.04</v>
      </c>
      <c r="G43" s="4">
        <v>1309699.1499999999</v>
      </c>
      <c r="H43" s="4">
        <v>1309561.6200000001</v>
      </c>
      <c r="I43" s="4">
        <v>1311200.75</v>
      </c>
      <c r="J43" s="4"/>
      <c r="K43" s="4"/>
      <c r="L43" s="4"/>
      <c r="M43" s="4"/>
      <c r="N43" s="4">
        <v>1539</v>
      </c>
      <c r="O43" s="4">
        <v>1538</v>
      </c>
      <c r="P43" s="4">
        <v>1540</v>
      </c>
      <c r="Q43" s="4">
        <v>1543</v>
      </c>
      <c r="R43" s="4">
        <v>1547</v>
      </c>
      <c r="S43" s="4">
        <v>1547</v>
      </c>
      <c r="T43" s="4">
        <v>1549</v>
      </c>
      <c r="U43" s="4">
        <v>1551</v>
      </c>
      <c r="V43" s="4"/>
      <c r="W43" s="4"/>
      <c r="X43" s="4"/>
      <c r="Y43" s="4"/>
      <c r="Z43" s="9">
        <f t="shared" si="0"/>
        <v>805.88</v>
      </c>
      <c r="AA43" s="9">
        <f t="shared" si="1"/>
        <v>804.01</v>
      </c>
      <c r="AB43" s="9">
        <f t="shared" si="2"/>
        <v>803.74</v>
      </c>
      <c r="AC43" s="9">
        <f t="shared" si="3"/>
        <v>844.8</v>
      </c>
      <c r="AD43" s="9">
        <f t="shared" si="4"/>
        <v>846.88</v>
      </c>
      <c r="AE43" s="9">
        <f t="shared" si="5"/>
        <v>846.61</v>
      </c>
      <c r="AF43" s="9">
        <f t="shared" si="6"/>
        <v>845.42</v>
      </c>
      <c r="AG43" s="9">
        <f t="shared" si="7"/>
        <v>845.39</v>
      </c>
      <c r="AH43" s="9" t="e">
        <f t="shared" si="8"/>
        <v>#DIV/0!</v>
      </c>
      <c r="AI43" s="9" t="e">
        <f t="shared" si="9"/>
        <v>#DIV/0!</v>
      </c>
      <c r="AJ43" s="9" t="e">
        <f t="shared" si="10"/>
        <v>#DIV/0!</v>
      </c>
      <c r="AK43" s="9" t="e">
        <f t="shared" si="11"/>
        <v>#DIV/0!</v>
      </c>
      <c r="AM43" s="4">
        <f t="shared" si="12"/>
        <v>10258674.440000001</v>
      </c>
    </row>
    <row r="44" spans="1:39" x14ac:dyDescent="0.35">
      <c r="A44" t="s">
        <v>51</v>
      </c>
      <c r="B44" s="4">
        <v>724372.31</v>
      </c>
      <c r="C44" s="4">
        <v>724858.13</v>
      </c>
      <c r="D44" s="4">
        <v>724357.95</v>
      </c>
      <c r="E44" s="4">
        <v>762442.4</v>
      </c>
      <c r="F44" s="4">
        <v>763525.69</v>
      </c>
      <c r="G44" s="4">
        <v>770685.39</v>
      </c>
      <c r="H44" s="4">
        <v>763414.85</v>
      </c>
      <c r="I44" s="4">
        <v>762055.54</v>
      </c>
      <c r="J44" s="4"/>
      <c r="K44" s="4"/>
      <c r="L44" s="4"/>
      <c r="M44" s="4"/>
      <c r="N44" s="4">
        <v>853</v>
      </c>
      <c r="O44" s="4">
        <v>850</v>
      </c>
      <c r="P44" s="4">
        <v>850</v>
      </c>
      <c r="Q44" s="4">
        <v>850</v>
      </c>
      <c r="R44" s="4">
        <v>852</v>
      </c>
      <c r="S44" s="4">
        <v>851</v>
      </c>
      <c r="T44" s="4">
        <v>845</v>
      </c>
      <c r="U44" s="4">
        <v>846</v>
      </c>
      <c r="V44" s="4"/>
      <c r="W44" s="4"/>
      <c r="X44" s="4"/>
      <c r="Y44" s="4"/>
      <c r="Z44" s="9">
        <f t="shared" si="0"/>
        <v>849.21</v>
      </c>
      <c r="AA44" s="9">
        <f t="shared" si="1"/>
        <v>852.77</v>
      </c>
      <c r="AB44" s="9">
        <f t="shared" si="2"/>
        <v>852.19</v>
      </c>
      <c r="AC44" s="9">
        <f t="shared" si="3"/>
        <v>896.99</v>
      </c>
      <c r="AD44" s="9">
        <f t="shared" si="4"/>
        <v>896.16</v>
      </c>
      <c r="AE44" s="9">
        <f t="shared" si="5"/>
        <v>905.62</v>
      </c>
      <c r="AF44" s="9">
        <f t="shared" si="6"/>
        <v>903.45</v>
      </c>
      <c r="AG44" s="9">
        <f t="shared" si="7"/>
        <v>900.77</v>
      </c>
      <c r="AH44" s="9" t="e">
        <f t="shared" si="8"/>
        <v>#DIV/0!</v>
      </c>
      <c r="AI44" s="9" t="e">
        <f t="shared" si="9"/>
        <v>#DIV/0!</v>
      </c>
      <c r="AJ44" s="9" t="e">
        <f t="shared" si="10"/>
        <v>#DIV/0!</v>
      </c>
      <c r="AK44" s="9" t="e">
        <f t="shared" si="11"/>
        <v>#DIV/0!</v>
      </c>
      <c r="AM44" s="4">
        <f t="shared" si="12"/>
        <v>5995712.2599999988</v>
      </c>
    </row>
    <row r="45" spans="1:39" x14ac:dyDescent="0.35">
      <c r="A45" t="s">
        <v>52</v>
      </c>
      <c r="B45" s="4">
        <v>1320306.8600000001</v>
      </c>
      <c r="C45" s="4">
        <v>1321907.22</v>
      </c>
      <c r="D45" s="4">
        <v>1315581.29</v>
      </c>
      <c r="E45" s="4">
        <v>1399689.74</v>
      </c>
      <c r="F45" s="4">
        <v>1399830.88</v>
      </c>
      <c r="G45" s="4">
        <v>1396261.27</v>
      </c>
      <c r="H45" s="4">
        <v>1390602.82</v>
      </c>
      <c r="I45" s="4">
        <v>1390951.91</v>
      </c>
      <c r="J45" s="4"/>
      <c r="K45" s="4"/>
      <c r="L45" s="4"/>
      <c r="M45" s="4"/>
      <c r="N45" s="4">
        <v>1605</v>
      </c>
      <c r="O45" s="4">
        <v>1605</v>
      </c>
      <c r="P45" s="4">
        <v>1600</v>
      </c>
      <c r="Q45" s="4">
        <v>1614</v>
      </c>
      <c r="R45" s="4">
        <v>1613</v>
      </c>
      <c r="S45" s="4">
        <v>1611</v>
      </c>
      <c r="T45" s="4">
        <v>1602</v>
      </c>
      <c r="U45" s="4">
        <v>1604</v>
      </c>
      <c r="V45" s="4"/>
      <c r="W45" s="4"/>
      <c r="X45" s="4"/>
      <c r="Y45" s="4"/>
      <c r="Z45" s="9">
        <f t="shared" si="0"/>
        <v>822.62</v>
      </c>
      <c r="AA45" s="9">
        <f t="shared" si="1"/>
        <v>823.62</v>
      </c>
      <c r="AB45" s="9">
        <f t="shared" si="2"/>
        <v>822.24</v>
      </c>
      <c r="AC45" s="9">
        <f t="shared" si="3"/>
        <v>867.22</v>
      </c>
      <c r="AD45" s="9">
        <f t="shared" si="4"/>
        <v>867.84</v>
      </c>
      <c r="AE45" s="9">
        <f t="shared" si="5"/>
        <v>866.7</v>
      </c>
      <c r="AF45" s="9">
        <f t="shared" si="6"/>
        <v>868.04</v>
      </c>
      <c r="AG45" s="9">
        <f t="shared" si="7"/>
        <v>867.18</v>
      </c>
      <c r="AH45" s="9" t="e">
        <f t="shared" si="8"/>
        <v>#DIV/0!</v>
      </c>
      <c r="AI45" s="9" t="e">
        <f t="shared" si="9"/>
        <v>#DIV/0!</v>
      </c>
      <c r="AJ45" s="9" t="e">
        <f t="shared" si="10"/>
        <v>#DIV/0!</v>
      </c>
      <c r="AK45" s="9" t="e">
        <f t="shared" si="11"/>
        <v>#DIV/0!</v>
      </c>
      <c r="AM45" s="4">
        <f t="shared" si="12"/>
        <v>10935131.99</v>
      </c>
    </row>
    <row r="46" spans="1:39" x14ac:dyDescent="0.35">
      <c r="A46" t="s">
        <v>0</v>
      </c>
      <c r="B46" s="4">
        <v>2323434.6800000002</v>
      </c>
      <c r="C46" s="4">
        <v>2316534.9300000002</v>
      </c>
      <c r="D46" s="4">
        <v>2325915.46</v>
      </c>
      <c r="E46" s="4">
        <v>2456261.4</v>
      </c>
      <c r="F46" s="4">
        <v>2456853.81</v>
      </c>
      <c r="G46" s="4">
        <v>2455239.23</v>
      </c>
      <c r="H46" s="4">
        <v>2462972.08</v>
      </c>
      <c r="I46" s="4">
        <v>2469162.4</v>
      </c>
      <c r="J46" s="4"/>
      <c r="K46" s="4"/>
      <c r="L46" s="4"/>
      <c r="M46" s="4"/>
      <c r="N46" s="4">
        <v>2737</v>
      </c>
      <c r="O46" s="4">
        <v>2729</v>
      </c>
      <c r="P46" s="4">
        <v>2735</v>
      </c>
      <c r="Q46" s="4">
        <v>2743</v>
      </c>
      <c r="R46" s="4">
        <v>2742</v>
      </c>
      <c r="S46" s="4">
        <v>2745</v>
      </c>
      <c r="T46" s="4">
        <v>2750</v>
      </c>
      <c r="U46" s="4">
        <v>2752</v>
      </c>
      <c r="V46" s="4"/>
      <c r="W46" s="4"/>
      <c r="X46" s="4"/>
      <c r="Y46" s="4"/>
      <c r="Z46" s="9">
        <f t="shared" si="0"/>
        <v>848.9</v>
      </c>
      <c r="AA46" s="9">
        <f t="shared" si="1"/>
        <v>848.86</v>
      </c>
      <c r="AB46" s="9">
        <f t="shared" si="2"/>
        <v>850.43</v>
      </c>
      <c r="AC46" s="9">
        <f t="shared" si="3"/>
        <v>895.47</v>
      </c>
      <c r="AD46" s="9">
        <f t="shared" si="4"/>
        <v>896.01</v>
      </c>
      <c r="AE46" s="9">
        <f t="shared" si="5"/>
        <v>894.44</v>
      </c>
      <c r="AF46" s="9">
        <f t="shared" si="6"/>
        <v>895.63</v>
      </c>
      <c r="AG46" s="9">
        <f t="shared" si="7"/>
        <v>897.22</v>
      </c>
      <c r="AH46" s="9" t="e">
        <f t="shared" si="8"/>
        <v>#DIV/0!</v>
      </c>
      <c r="AI46" s="9" t="e">
        <f t="shared" si="9"/>
        <v>#DIV/0!</v>
      </c>
      <c r="AJ46" s="9" t="e">
        <f t="shared" si="10"/>
        <v>#DIV/0!</v>
      </c>
      <c r="AK46" s="9" t="e">
        <f t="shared" si="11"/>
        <v>#DIV/0!</v>
      </c>
      <c r="AM46" s="4">
        <f t="shared" si="12"/>
        <v>19266373.990000002</v>
      </c>
    </row>
    <row r="47" spans="1:39" x14ac:dyDescent="0.35">
      <c r="A47" t="s">
        <v>53</v>
      </c>
      <c r="B47" s="4">
        <v>1114530.43</v>
      </c>
      <c r="C47" s="4">
        <v>1111404.48</v>
      </c>
      <c r="D47" s="4">
        <v>1114697.33</v>
      </c>
      <c r="E47" s="4">
        <v>1179823.1499999999</v>
      </c>
      <c r="F47" s="4">
        <v>1180855.17</v>
      </c>
      <c r="G47" s="4">
        <v>1179190.18</v>
      </c>
      <c r="H47" s="4">
        <v>1186758.8</v>
      </c>
      <c r="I47" s="4">
        <v>1182073.48</v>
      </c>
      <c r="J47" s="4"/>
      <c r="K47" s="4"/>
      <c r="L47" s="4"/>
      <c r="M47" s="4"/>
      <c r="N47" s="4">
        <v>1419</v>
      </c>
      <c r="O47" s="4">
        <v>1416</v>
      </c>
      <c r="P47" s="4">
        <v>1417</v>
      </c>
      <c r="Q47" s="4">
        <v>1425</v>
      </c>
      <c r="R47" s="4">
        <v>1425</v>
      </c>
      <c r="S47" s="4">
        <v>1423</v>
      </c>
      <c r="T47" s="4">
        <v>1427</v>
      </c>
      <c r="U47" s="4">
        <v>1426</v>
      </c>
      <c r="V47" s="4"/>
      <c r="W47" s="4"/>
      <c r="X47" s="4"/>
      <c r="Y47" s="4"/>
      <c r="Z47" s="9">
        <f t="shared" si="0"/>
        <v>785.43</v>
      </c>
      <c r="AA47" s="9">
        <f t="shared" si="1"/>
        <v>784.89</v>
      </c>
      <c r="AB47" s="9">
        <f t="shared" si="2"/>
        <v>786.66</v>
      </c>
      <c r="AC47" s="9">
        <f t="shared" si="3"/>
        <v>827.95</v>
      </c>
      <c r="AD47" s="9">
        <f t="shared" si="4"/>
        <v>828.67</v>
      </c>
      <c r="AE47" s="9">
        <f t="shared" si="5"/>
        <v>828.66</v>
      </c>
      <c r="AF47" s="9">
        <f t="shared" si="6"/>
        <v>831.65</v>
      </c>
      <c r="AG47" s="9">
        <f t="shared" si="7"/>
        <v>828.94</v>
      </c>
      <c r="AH47" s="9" t="e">
        <f t="shared" si="8"/>
        <v>#DIV/0!</v>
      </c>
      <c r="AI47" s="9" t="e">
        <f t="shared" si="9"/>
        <v>#DIV/0!</v>
      </c>
      <c r="AJ47" s="9" t="e">
        <f t="shared" si="10"/>
        <v>#DIV/0!</v>
      </c>
      <c r="AK47" s="9" t="e">
        <f t="shared" si="11"/>
        <v>#DIV/0!</v>
      </c>
      <c r="AM47" s="4">
        <f t="shared" si="12"/>
        <v>9249333.0199999996</v>
      </c>
    </row>
    <row r="48" spans="1:39" x14ac:dyDescent="0.35">
      <c r="A48" t="s">
        <v>54</v>
      </c>
      <c r="B48" s="4">
        <v>1853304.15</v>
      </c>
      <c r="C48" s="4">
        <v>1846738.54</v>
      </c>
      <c r="D48" s="4">
        <v>1848740.9</v>
      </c>
      <c r="E48" s="4">
        <v>1951603.14</v>
      </c>
      <c r="F48" s="4">
        <v>1943591.97</v>
      </c>
      <c r="G48" s="4">
        <v>1958692.16</v>
      </c>
      <c r="H48" s="4">
        <v>1948801</v>
      </c>
      <c r="I48" s="4">
        <v>1949971.41</v>
      </c>
      <c r="J48" s="4"/>
      <c r="K48" s="4"/>
      <c r="L48" s="4"/>
      <c r="M48" s="4"/>
      <c r="N48" s="4">
        <v>2249</v>
      </c>
      <c r="O48" s="4">
        <v>2241</v>
      </c>
      <c r="P48" s="4">
        <v>2243</v>
      </c>
      <c r="Q48" s="4">
        <v>2243</v>
      </c>
      <c r="R48" s="4">
        <v>2237</v>
      </c>
      <c r="S48" s="4">
        <v>2242</v>
      </c>
      <c r="T48" s="4">
        <v>2239</v>
      </c>
      <c r="U48" s="4">
        <v>2242</v>
      </c>
      <c r="V48" s="4"/>
      <c r="W48" s="4"/>
      <c r="X48" s="4"/>
      <c r="Y48" s="4"/>
      <c r="Z48" s="9">
        <f t="shared" si="0"/>
        <v>824.06</v>
      </c>
      <c r="AA48" s="9">
        <f t="shared" si="1"/>
        <v>824.07</v>
      </c>
      <c r="AB48" s="9">
        <f t="shared" si="2"/>
        <v>824.23</v>
      </c>
      <c r="AC48" s="9">
        <f t="shared" si="3"/>
        <v>870.09</v>
      </c>
      <c r="AD48" s="9">
        <f t="shared" si="4"/>
        <v>868.84</v>
      </c>
      <c r="AE48" s="9">
        <f t="shared" si="5"/>
        <v>873.64</v>
      </c>
      <c r="AF48" s="9">
        <f t="shared" si="6"/>
        <v>870.39</v>
      </c>
      <c r="AG48" s="9">
        <f t="shared" si="7"/>
        <v>869.75</v>
      </c>
      <c r="AH48" s="9" t="e">
        <f t="shared" si="8"/>
        <v>#DIV/0!</v>
      </c>
      <c r="AI48" s="9" t="e">
        <f t="shared" si="9"/>
        <v>#DIV/0!</v>
      </c>
      <c r="AJ48" s="9" t="e">
        <f t="shared" si="10"/>
        <v>#DIV/0!</v>
      </c>
      <c r="AK48" s="9" t="e">
        <f t="shared" si="11"/>
        <v>#DIV/0!</v>
      </c>
      <c r="AM48" s="4">
        <f t="shared" si="12"/>
        <v>15301443.27</v>
      </c>
    </row>
    <row r="49" spans="1:39" x14ac:dyDescent="0.35">
      <c r="A49" t="s">
        <v>55</v>
      </c>
      <c r="B49" s="4">
        <v>1767944.69</v>
      </c>
      <c r="C49" s="4">
        <v>1761381.38</v>
      </c>
      <c r="D49" s="4">
        <v>1767832.62</v>
      </c>
      <c r="E49" s="4">
        <v>1867698.1</v>
      </c>
      <c r="F49" s="4">
        <v>1862615.14</v>
      </c>
      <c r="G49" s="4">
        <v>1866058.1</v>
      </c>
      <c r="H49" s="4">
        <v>1865033.98</v>
      </c>
      <c r="I49" s="4">
        <v>1867222.94</v>
      </c>
      <c r="J49" s="4"/>
      <c r="K49" s="4"/>
      <c r="L49" s="4"/>
      <c r="M49" s="4"/>
      <c r="N49" s="4">
        <v>2172</v>
      </c>
      <c r="O49" s="4">
        <v>2164</v>
      </c>
      <c r="P49" s="4">
        <v>2170</v>
      </c>
      <c r="Q49" s="4">
        <v>2171</v>
      </c>
      <c r="R49" s="4">
        <v>2172</v>
      </c>
      <c r="S49" s="4">
        <v>2178</v>
      </c>
      <c r="T49" s="4">
        <v>2172</v>
      </c>
      <c r="U49" s="4">
        <v>2173</v>
      </c>
      <c r="V49" s="4"/>
      <c r="W49" s="4"/>
      <c r="X49" s="4"/>
      <c r="Y49" s="4"/>
      <c r="Z49" s="9">
        <f t="shared" si="0"/>
        <v>813.97</v>
      </c>
      <c r="AA49" s="9">
        <f t="shared" si="1"/>
        <v>813.95</v>
      </c>
      <c r="AB49" s="9">
        <f t="shared" si="2"/>
        <v>814.67</v>
      </c>
      <c r="AC49" s="9">
        <f t="shared" si="3"/>
        <v>860.29</v>
      </c>
      <c r="AD49" s="9">
        <f t="shared" si="4"/>
        <v>857.56</v>
      </c>
      <c r="AE49" s="9">
        <f t="shared" si="5"/>
        <v>856.78</v>
      </c>
      <c r="AF49" s="9">
        <f t="shared" si="6"/>
        <v>858.67</v>
      </c>
      <c r="AG49" s="9">
        <f t="shared" si="7"/>
        <v>859.28</v>
      </c>
      <c r="AH49" s="9" t="e">
        <f t="shared" si="8"/>
        <v>#DIV/0!</v>
      </c>
      <c r="AI49" s="9" t="e">
        <f t="shared" si="9"/>
        <v>#DIV/0!</v>
      </c>
      <c r="AJ49" s="9" t="e">
        <f t="shared" si="10"/>
        <v>#DIV/0!</v>
      </c>
      <c r="AK49" s="9" t="e">
        <f t="shared" si="11"/>
        <v>#DIV/0!</v>
      </c>
      <c r="AM49" s="4">
        <f t="shared" si="12"/>
        <v>14625786.949999999</v>
      </c>
    </row>
    <row r="50" spans="1:39" x14ac:dyDescent="0.35">
      <c r="A50" t="s">
        <v>56</v>
      </c>
      <c r="B50" s="4">
        <v>2133676.14</v>
      </c>
      <c r="C50" s="4">
        <v>2135031.46</v>
      </c>
      <c r="D50" s="4">
        <v>2142694.08</v>
      </c>
      <c r="E50" s="4">
        <v>2252576.12</v>
      </c>
      <c r="F50" s="4">
        <v>2261198.65</v>
      </c>
      <c r="G50" s="4">
        <v>2259798.48</v>
      </c>
      <c r="H50" s="4">
        <v>2270538.7200000002</v>
      </c>
      <c r="I50" s="4">
        <v>2273500.46</v>
      </c>
      <c r="J50" s="4"/>
      <c r="K50" s="4"/>
      <c r="L50" s="4"/>
      <c r="M50" s="4"/>
      <c r="N50" s="4">
        <v>2595</v>
      </c>
      <c r="O50" s="4">
        <v>2599</v>
      </c>
      <c r="P50" s="4">
        <v>2603</v>
      </c>
      <c r="Q50" s="4">
        <v>2605</v>
      </c>
      <c r="R50" s="4">
        <v>2611</v>
      </c>
      <c r="S50" s="4">
        <v>2608</v>
      </c>
      <c r="T50" s="4">
        <v>2620</v>
      </c>
      <c r="U50" s="4">
        <v>2625</v>
      </c>
      <c r="V50" s="4"/>
      <c r="W50" s="4"/>
      <c r="X50" s="4"/>
      <c r="Y50" s="4"/>
      <c r="Z50" s="9">
        <f t="shared" si="0"/>
        <v>822.23</v>
      </c>
      <c r="AA50" s="9">
        <f t="shared" si="1"/>
        <v>821.48</v>
      </c>
      <c r="AB50" s="9">
        <f t="shared" si="2"/>
        <v>823.16</v>
      </c>
      <c r="AC50" s="9">
        <f t="shared" si="3"/>
        <v>864.71</v>
      </c>
      <c r="AD50" s="9">
        <f t="shared" si="4"/>
        <v>866.03</v>
      </c>
      <c r="AE50" s="9">
        <f t="shared" si="5"/>
        <v>866.49</v>
      </c>
      <c r="AF50" s="9">
        <f t="shared" si="6"/>
        <v>866.62</v>
      </c>
      <c r="AG50" s="9">
        <f t="shared" si="7"/>
        <v>866.1</v>
      </c>
      <c r="AH50" s="9" t="e">
        <f t="shared" si="8"/>
        <v>#DIV/0!</v>
      </c>
      <c r="AI50" s="9" t="e">
        <f t="shared" si="9"/>
        <v>#DIV/0!</v>
      </c>
      <c r="AJ50" s="9" t="e">
        <f t="shared" si="10"/>
        <v>#DIV/0!</v>
      </c>
      <c r="AK50" s="9" t="e">
        <f t="shared" si="11"/>
        <v>#DIV/0!</v>
      </c>
      <c r="AM50" s="4">
        <f t="shared" si="12"/>
        <v>17729014.110000003</v>
      </c>
    </row>
    <row r="51" spans="1:39" x14ac:dyDescent="0.35">
      <c r="A51" t="s">
        <v>57</v>
      </c>
      <c r="B51" s="4">
        <v>2971526.87</v>
      </c>
      <c r="C51" s="4">
        <v>2978069.03</v>
      </c>
      <c r="D51" s="4">
        <v>2979190.62</v>
      </c>
      <c r="E51" s="4">
        <v>3145775.02</v>
      </c>
      <c r="F51" s="4">
        <v>3143127.96</v>
      </c>
      <c r="G51" s="4">
        <v>3159921.85</v>
      </c>
      <c r="H51" s="4">
        <v>3162385.41</v>
      </c>
      <c r="I51" s="4">
        <v>3160478.55</v>
      </c>
      <c r="J51" s="4"/>
      <c r="K51" s="4"/>
      <c r="L51" s="4"/>
      <c r="M51" s="4"/>
      <c r="N51" s="4">
        <v>3556</v>
      </c>
      <c r="O51" s="4">
        <v>3564</v>
      </c>
      <c r="P51" s="4">
        <v>3564</v>
      </c>
      <c r="Q51" s="4">
        <v>3569</v>
      </c>
      <c r="R51" s="4">
        <v>3571</v>
      </c>
      <c r="S51" s="4">
        <v>3585</v>
      </c>
      <c r="T51" s="4">
        <v>3586</v>
      </c>
      <c r="U51" s="4">
        <v>3585</v>
      </c>
      <c r="V51" s="4"/>
      <c r="W51" s="4"/>
      <c r="X51" s="4"/>
      <c r="Y51" s="4"/>
      <c r="Z51" s="9">
        <f t="shared" si="0"/>
        <v>835.64</v>
      </c>
      <c r="AA51" s="9">
        <f t="shared" si="1"/>
        <v>835.6</v>
      </c>
      <c r="AB51" s="9">
        <f t="shared" si="2"/>
        <v>835.91</v>
      </c>
      <c r="AC51" s="9">
        <f t="shared" si="3"/>
        <v>881.42</v>
      </c>
      <c r="AD51" s="9">
        <f t="shared" si="4"/>
        <v>880.18</v>
      </c>
      <c r="AE51" s="9">
        <f t="shared" si="5"/>
        <v>881.43</v>
      </c>
      <c r="AF51" s="9">
        <f t="shared" si="6"/>
        <v>881.87</v>
      </c>
      <c r="AG51" s="9">
        <f t="shared" si="7"/>
        <v>881.58</v>
      </c>
      <c r="AH51" s="9" t="e">
        <f t="shared" si="8"/>
        <v>#DIV/0!</v>
      </c>
      <c r="AI51" s="9" t="e">
        <f t="shared" si="9"/>
        <v>#DIV/0!</v>
      </c>
      <c r="AJ51" s="9" t="e">
        <f t="shared" si="10"/>
        <v>#DIV/0!</v>
      </c>
      <c r="AK51" s="9" t="e">
        <f t="shared" si="11"/>
        <v>#DIV/0!</v>
      </c>
      <c r="AM51" s="4">
        <f t="shared" si="12"/>
        <v>24700475.310000002</v>
      </c>
    </row>
    <row r="52" spans="1:39" x14ac:dyDescent="0.35">
      <c r="A52" t="s">
        <v>58</v>
      </c>
      <c r="B52" s="4">
        <v>10830668.6</v>
      </c>
      <c r="C52" s="4">
        <v>10819447.48</v>
      </c>
      <c r="D52" s="4">
        <v>10821074.07</v>
      </c>
      <c r="E52" s="4">
        <v>11390646.08</v>
      </c>
      <c r="F52" s="4">
        <v>11376992.24</v>
      </c>
      <c r="G52" s="4">
        <v>11364284.26</v>
      </c>
      <c r="H52" s="4">
        <v>11372521.49</v>
      </c>
      <c r="I52" s="4">
        <v>11369837.960000001</v>
      </c>
      <c r="J52" s="4"/>
      <c r="K52" s="4"/>
      <c r="L52" s="4"/>
      <c r="M52" s="4"/>
      <c r="N52" s="4">
        <v>12817</v>
      </c>
      <c r="O52" s="4">
        <v>12808</v>
      </c>
      <c r="P52" s="4">
        <v>12802</v>
      </c>
      <c r="Q52" s="4">
        <v>12797</v>
      </c>
      <c r="R52" s="4">
        <v>12781</v>
      </c>
      <c r="S52" s="4">
        <v>12766</v>
      </c>
      <c r="T52" s="4">
        <v>12757</v>
      </c>
      <c r="U52" s="4">
        <v>12759</v>
      </c>
      <c r="V52" s="4"/>
      <c r="W52" s="4"/>
      <c r="X52" s="4"/>
      <c r="Y52" s="4"/>
      <c r="Z52" s="9">
        <f t="shared" si="0"/>
        <v>845.02</v>
      </c>
      <c r="AA52" s="9">
        <f t="shared" si="1"/>
        <v>844.74</v>
      </c>
      <c r="AB52" s="9">
        <f t="shared" si="2"/>
        <v>845.26</v>
      </c>
      <c r="AC52" s="9">
        <f t="shared" si="3"/>
        <v>890.1</v>
      </c>
      <c r="AD52" s="9">
        <f t="shared" si="4"/>
        <v>890.15</v>
      </c>
      <c r="AE52" s="9">
        <f t="shared" si="5"/>
        <v>890.2</v>
      </c>
      <c r="AF52" s="9">
        <f t="shared" si="6"/>
        <v>891.47</v>
      </c>
      <c r="AG52" s="9">
        <f t="shared" si="7"/>
        <v>891.12</v>
      </c>
      <c r="AH52" s="9" t="e">
        <f t="shared" si="8"/>
        <v>#DIV/0!</v>
      </c>
      <c r="AI52" s="9" t="e">
        <f t="shared" si="9"/>
        <v>#DIV/0!</v>
      </c>
      <c r="AJ52" s="9" t="e">
        <f t="shared" si="10"/>
        <v>#DIV/0!</v>
      </c>
      <c r="AK52" s="9" t="e">
        <f t="shared" si="11"/>
        <v>#DIV/0!</v>
      </c>
      <c r="AM52" s="4">
        <f t="shared" si="12"/>
        <v>89345472.180000007</v>
      </c>
    </row>
    <row r="53" spans="1:39" x14ac:dyDescent="0.35">
      <c r="A53" t="s">
        <v>59</v>
      </c>
      <c r="B53" s="4">
        <v>830884.61</v>
      </c>
      <c r="C53" s="4">
        <v>839339.01</v>
      </c>
      <c r="D53" s="4">
        <v>837306.29</v>
      </c>
      <c r="E53" s="4">
        <v>880603.42</v>
      </c>
      <c r="F53" s="4">
        <v>882318.78</v>
      </c>
      <c r="G53" s="4">
        <v>891305.87</v>
      </c>
      <c r="H53" s="4">
        <v>887788.63</v>
      </c>
      <c r="I53" s="4">
        <v>887420.6</v>
      </c>
      <c r="J53" s="4"/>
      <c r="K53" s="4"/>
      <c r="L53" s="4"/>
      <c r="M53" s="4"/>
      <c r="N53" s="4">
        <v>952</v>
      </c>
      <c r="O53" s="4">
        <v>955</v>
      </c>
      <c r="P53" s="4">
        <v>959</v>
      </c>
      <c r="Q53" s="4">
        <v>957</v>
      </c>
      <c r="R53" s="4">
        <v>959</v>
      </c>
      <c r="S53" s="4">
        <v>960</v>
      </c>
      <c r="T53" s="4">
        <v>957</v>
      </c>
      <c r="U53" s="4">
        <v>959</v>
      </c>
      <c r="V53" s="4"/>
      <c r="W53" s="4"/>
      <c r="X53" s="4"/>
      <c r="Y53" s="4"/>
      <c r="Z53" s="9">
        <f t="shared" si="0"/>
        <v>872.78</v>
      </c>
      <c r="AA53" s="9">
        <f t="shared" si="1"/>
        <v>878.89</v>
      </c>
      <c r="AB53" s="9">
        <f t="shared" si="2"/>
        <v>873.1</v>
      </c>
      <c r="AC53" s="9">
        <f t="shared" si="3"/>
        <v>920.17</v>
      </c>
      <c r="AD53" s="9">
        <f t="shared" si="4"/>
        <v>920.04</v>
      </c>
      <c r="AE53" s="9">
        <f t="shared" si="5"/>
        <v>928.44</v>
      </c>
      <c r="AF53" s="9">
        <f t="shared" si="6"/>
        <v>927.68</v>
      </c>
      <c r="AG53" s="9">
        <f t="shared" si="7"/>
        <v>925.36</v>
      </c>
      <c r="AH53" s="9" t="e">
        <f t="shared" si="8"/>
        <v>#DIV/0!</v>
      </c>
      <c r="AI53" s="9" t="e">
        <f t="shared" si="9"/>
        <v>#DIV/0!</v>
      </c>
      <c r="AJ53" s="9" t="e">
        <f t="shared" si="10"/>
        <v>#DIV/0!</v>
      </c>
      <c r="AK53" s="9" t="e">
        <f t="shared" si="11"/>
        <v>#DIV/0!</v>
      </c>
      <c r="AM53" s="4">
        <f t="shared" si="12"/>
        <v>6936967.21</v>
      </c>
    </row>
    <row r="54" spans="1:39" x14ac:dyDescent="0.35">
      <c r="A54" t="s">
        <v>60</v>
      </c>
      <c r="B54" s="4">
        <v>2067574.83</v>
      </c>
      <c r="C54" s="4">
        <v>2061174.1</v>
      </c>
      <c r="D54" s="4">
        <v>2058871.3</v>
      </c>
      <c r="E54" s="4">
        <v>2179574.63</v>
      </c>
      <c r="F54" s="4">
        <v>2181369</v>
      </c>
      <c r="G54" s="4">
        <v>2182150.9</v>
      </c>
      <c r="H54" s="4">
        <v>2192888.31</v>
      </c>
      <c r="I54" s="4">
        <v>2199169.75</v>
      </c>
      <c r="J54" s="4"/>
      <c r="K54" s="4"/>
      <c r="L54" s="4"/>
      <c r="M54" s="4"/>
      <c r="N54" s="4">
        <v>2313</v>
      </c>
      <c r="O54" s="4">
        <v>2311</v>
      </c>
      <c r="P54" s="4">
        <v>2313</v>
      </c>
      <c r="Q54" s="4">
        <v>2324</v>
      </c>
      <c r="R54" s="4">
        <v>2327</v>
      </c>
      <c r="S54" s="4">
        <v>2326</v>
      </c>
      <c r="T54" s="4">
        <v>2328</v>
      </c>
      <c r="U54" s="4">
        <v>2338</v>
      </c>
      <c r="V54" s="4"/>
      <c r="W54" s="4"/>
      <c r="X54" s="4"/>
      <c r="Y54" s="4"/>
      <c r="Z54" s="9">
        <f t="shared" si="0"/>
        <v>893.89</v>
      </c>
      <c r="AA54" s="9">
        <f t="shared" si="1"/>
        <v>891.9</v>
      </c>
      <c r="AB54" s="9">
        <f t="shared" si="2"/>
        <v>890.13</v>
      </c>
      <c r="AC54" s="9">
        <f t="shared" si="3"/>
        <v>937.85</v>
      </c>
      <c r="AD54" s="9">
        <f t="shared" si="4"/>
        <v>937.42</v>
      </c>
      <c r="AE54" s="9">
        <f t="shared" si="5"/>
        <v>938.16</v>
      </c>
      <c r="AF54" s="9">
        <f t="shared" si="6"/>
        <v>941.96</v>
      </c>
      <c r="AG54" s="9">
        <f t="shared" si="7"/>
        <v>940.62</v>
      </c>
      <c r="AH54" s="9" t="e">
        <f t="shared" si="8"/>
        <v>#DIV/0!</v>
      </c>
      <c r="AI54" s="9" t="e">
        <f t="shared" si="9"/>
        <v>#DIV/0!</v>
      </c>
      <c r="AJ54" s="9" t="e">
        <f t="shared" si="10"/>
        <v>#DIV/0!</v>
      </c>
      <c r="AK54" s="9" t="e">
        <f t="shared" si="11"/>
        <v>#DIV/0!</v>
      </c>
      <c r="AM54" s="4">
        <f t="shared" si="12"/>
        <v>17122772.82</v>
      </c>
    </row>
    <row r="55" spans="1:39" x14ac:dyDescent="0.35">
      <c r="A55" t="s">
        <v>61</v>
      </c>
      <c r="B55" s="4">
        <v>3006616.58</v>
      </c>
      <c r="C55" s="4">
        <v>3011222.32</v>
      </c>
      <c r="D55" s="4">
        <v>3005296.23</v>
      </c>
      <c r="E55" s="4">
        <v>3174673.79</v>
      </c>
      <c r="F55" s="4">
        <v>3189300.3</v>
      </c>
      <c r="G55" s="4">
        <v>3172142.43</v>
      </c>
      <c r="H55" s="4">
        <v>3171950.1</v>
      </c>
      <c r="I55" s="4">
        <v>3170851.72</v>
      </c>
      <c r="J55" s="4"/>
      <c r="K55" s="4"/>
      <c r="L55" s="4"/>
      <c r="M55" s="4"/>
      <c r="N55" s="4">
        <v>3595</v>
      </c>
      <c r="O55" s="4">
        <v>3596</v>
      </c>
      <c r="P55" s="4">
        <v>3593</v>
      </c>
      <c r="Q55" s="4">
        <v>3603</v>
      </c>
      <c r="R55" s="4">
        <v>3602</v>
      </c>
      <c r="S55" s="4">
        <v>3600</v>
      </c>
      <c r="T55" s="4">
        <v>3593</v>
      </c>
      <c r="U55" s="4">
        <v>3598</v>
      </c>
      <c r="V55" s="4"/>
      <c r="W55" s="4"/>
      <c r="X55" s="4"/>
      <c r="Y55" s="4"/>
      <c r="Z55" s="9">
        <f t="shared" si="0"/>
        <v>836.33</v>
      </c>
      <c r="AA55" s="9">
        <f t="shared" si="1"/>
        <v>837.38</v>
      </c>
      <c r="AB55" s="9">
        <f t="shared" si="2"/>
        <v>836.43</v>
      </c>
      <c r="AC55" s="9">
        <f t="shared" si="3"/>
        <v>881.12</v>
      </c>
      <c r="AD55" s="9">
        <f t="shared" si="4"/>
        <v>885.42</v>
      </c>
      <c r="AE55" s="9">
        <f t="shared" si="5"/>
        <v>881.15</v>
      </c>
      <c r="AF55" s="9">
        <f t="shared" si="6"/>
        <v>882.81</v>
      </c>
      <c r="AG55" s="9">
        <f t="shared" si="7"/>
        <v>881.28</v>
      </c>
      <c r="AH55" s="9" t="e">
        <f t="shared" si="8"/>
        <v>#DIV/0!</v>
      </c>
      <c r="AI55" s="9" t="e">
        <f t="shared" si="9"/>
        <v>#DIV/0!</v>
      </c>
      <c r="AJ55" s="9" t="e">
        <f t="shared" si="10"/>
        <v>#DIV/0!</v>
      </c>
      <c r="AK55" s="9" t="e">
        <f t="shared" si="11"/>
        <v>#DIV/0!</v>
      </c>
      <c r="AM55" s="4">
        <f t="shared" si="12"/>
        <v>24902053.470000003</v>
      </c>
    </row>
    <row r="56" spans="1:39" x14ac:dyDescent="0.35">
      <c r="A56" t="s">
        <v>62</v>
      </c>
      <c r="B56" s="4">
        <v>1080260.83</v>
      </c>
      <c r="C56" s="4">
        <v>1079396.53</v>
      </c>
      <c r="D56" s="4">
        <v>1078205.6000000001</v>
      </c>
      <c r="E56" s="4">
        <v>1133984.24</v>
      </c>
      <c r="F56" s="4">
        <v>1133841.28</v>
      </c>
      <c r="G56" s="4">
        <v>1139186.8799999999</v>
      </c>
      <c r="H56" s="4">
        <v>1142062.8899999999</v>
      </c>
      <c r="I56" s="4">
        <v>1139017.45</v>
      </c>
      <c r="J56" s="4"/>
      <c r="K56" s="4"/>
      <c r="L56" s="4"/>
      <c r="M56" s="4"/>
      <c r="N56" s="4">
        <v>1321</v>
      </c>
      <c r="O56" s="4">
        <v>1320</v>
      </c>
      <c r="P56" s="4">
        <v>1320</v>
      </c>
      <c r="Q56" s="4">
        <v>1315</v>
      </c>
      <c r="R56" s="4">
        <v>1315</v>
      </c>
      <c r="S56" s="4">
        <v>1321</v>
      </c>
      <c r="T56" s="4">
        <v>1321</v>
      </c>
      <c r="U56" s="4">
        <v>1321</v>
      </c>
      <c r="V56" s="4"/>
      <c r="W56" s="4"/>
      <c r="X56" s="4"/>
      <c r="Y56" s="4"/>
      <c r="Z56" s="9">
        <f t="shared" si="0"/>
        <v>817.76</v>
      </c>
      <c r="AA56" s="9">
        <f t="shared" si="1"/>
        <v>817.72</v>
      </c>
      <c r="AB56" s="9">
        <f t="shared" si="2"/>
        <v>816.82</v>
      </c>
      <c r="AC56" s="9">
        <f t="shared" si="3"/>
        <v>862.35</v>
      </c>
      <c r="AD56" s="9">
        <f t="shared" si="4"/>
        <v>862.24</v>
      </c>
      <c r="AE56" s="9">
        <f t="shared" si="5"/>
        <v>862.37</v>
      </c>
      <c r="AF56" s="9">
        <f t="shared" si="6"/>
        <v>864.54</v>
      </c>
      <c r="AG56" s="9">
        <f t="shared" si="7"/>
        <v>862.24</v>
      </c>
      <c r="AH56" s="9" t="e">
        <f t="shared" si="8"/>
        <v>#DIV/0!</v>
      </c>
      <c r="AI56" s="9" t="e">
        <f t="shared" si="9"/>
        <v>#DIV/0!</v>
      </c>
      <c r="AJ56" s="9" t="e">
        <f t="shared" si="10"/>
        <v>#DIV/0!</v>
      </c>
      <c r="AK56" s="9" t="e">
        <f t="shared" si="11"/>
        <v>#DIV/0!</v>
      </c>
      <c r="AM56" s="4">
        <f t="shared" si="12"/>
        <v>8925955.6999999993</v>
      </c>
    </row>
    <row r="57" spans="1:39" x14ac:dyDescent="0.35">
      <c r="A57" t="s">
        <v>63</v>
      </c>
      <c r="B57" s="4">
        <v>2784743.82</v>
      </c>
      <c r="C57" s="4">
        <v>2787688.02</v>
      </c>
      <c r="D57" s="4">
        <v>2784665.45</v>
      </c>
      <c r="E57" s="4">
        <v>2942679.44</v>
      </c>
      <c r="F57" s="4">
        <v>2947821.64</v>
      </c>
      <c r="G57" s="4">
        <v>2948967.09</v>
      </c>
      <c r="H57" s="4">
        <v>2943823.52</v>
      </c>
      <c r="I57" s="4">
        <v>2940526.98</v>
      </c>
      <c r="J57" s="4"/>
      <c r="K57" s="4"/>
      <c r="L57" s="4"/>
      <c r="M57" s="4"/>
      <c r="N57" s="4">
        <v>3251</v>
      </c>
      <c r="O57" s="4">
        <v>3253</v>
      </c>
      <c r="P57" s="4">
        <v>3253</v>
      </c>
      <c r="Q57" s="4">
        <v>3262</v>
      </c>
      <c r="R57" s="4">
        <v>3274</v>
      </c>
      <c r="S57" s="4">
        <v>3276</v>
      </c>
      <c r="T57" s="4">
        <v>3269</v>
      </c>
      <c r="U57" s="4">
        <v>3264</v>
      </c>
      <c r="V57" s="4"/>
      <c r="W57" s="4"/>
      <c r="X57" s="4"/>
      <c r="Y57" s="4"/>
      <c r="Z57" s="9">
        <f t="shared" si="0"/>
        <v>856.58</v>
      </c>
      <c r="AA57" s="9">
        <f t="shared" si="1"/>
        <v>856.96</v>
      </c>
      <c r="AB57" s="9">
        <f t="shared" si="2"/>
        <v>856.03</v>
      </c>
      <c r="AC57" s="9">
        <f t="shared" si="3"/>
        <v>902.11</v>
      </c>
      <c r="AD57" s="9">
        <f t="shared" si="4"/>
        <v>900.37</v>
      </c>
      <c r="AE57" s="9">
        <f t="shared" si="5"/>
        <v>900.17</v>
      </c>
      <c r="AF57" s="9">
        <f t="shared" si="6"/>
        <v>900.53</v>
      </c>
      <c r="AG57" s="9">
        <f t="shared" si="7"/>
        <v>900.9</v>
      </c>
      <c r="AH57" s="9" t="e">
        <f t="shared" si="8"/>
        <v>#DIV/0!</v>
      </c>
      <c r="AI57" s="9" t="e">
        <f t="shared" si="9"/>
        <v>#DIV/0!</v>
      </c>
      <c r="AJ57" s="9" t="e">
        <f t="shared" si="10"/>
        <v>#DIV/0!</v>
      </c>
      <c r="AK57" s="9" t="e">
        <f t="shared" si="11"/>
        <v>#DIV/0!</v>
      </c>
      <c r="AM57" s="4">
        <f t="shared" si="12"/>
        <v>23080915.960000001</v>
      </c>
    </row>
    <row r="58" spans="1:39" x14ac:dyDescent="0.35">
      <c r="A58" t="s">
        <v>64</v>
      </c>
      <c r="B58" s="4">
        <v>28291.61</v>
      </c>
      <c r="C58" s="4">
        <v>27760.81</v>
      </c>
      <c r="D58" s="4">
        <v>27760.81</v>
      </c>
      <c r="E58" s="4">
        <v>29251.46</v>
      </c>
      <c r="F58" s="4">
        <v>29251.46</v>
      </c>
      <c r="G58" s="4">
        <v>29251.46</v>
      </c>
      <c r="H58" s="4">
        <v>29251.46</v>
      </c>
      <c r="I58" s="4">
        <v>29214.79</v>
      </c>
      <c r="J58" s="4"/>
      <c r="K58" s="4"/>
      <c r="L58" s="4"/>
      <c r="M58" s="4"/>
      <c r="N58" s="4">
        <v>28</v>
      </c>
      <c r="O58" s="4">
        <v>27</v>
      </c>
      <c r="P58" s="4">
        <v>27</v>
      </c>
      <c r="Q58" s="4">
        <v>27</v>
      </c>
      <c r="R58" s="4">
        <v>27</v>
      </c>
      <c r="S58" s="4">
        <v>27</v>
      </c>
      <c r="T58" s="4">
        <v>27</v>
      </c>
      <c r="U58" s="4">
        <v>27</v>
      </c>
      <c r="V58" s="4"/>
      <c r="W58" s="4"/>
      <c r="X58" s="4"/>
      <c r="Y58" s="4"/>
      <c r="Z58" s="9">
        <f t="shared" si="0"/>
        <v>1010.41</v>
      </c>
      <c r="AA58" s="9">
        <f t="shared" si="1"/>
        <v>1028.18</v>
      </c>
      <c r="AB58" s="9">
        <f t="shared" si="2"/>
        <v>1028.18</v>
      </c>
      <c r="AC58" s="9">
        <f t="shared" si="3"/>
        <v>1083.3900000000001</v>
      </c>
      <c r="AD58" s="9">
        <f t="shared" si="4"/>
        <v>1083.3900000000001</v>
      </c>
      <c r="AE58" s="9">
        <f t="shared" si="5"/>
        <v>1083.3900000000001</v>
      </c>
      <c r="AF58" s="9">
        <f t="shared" si="6"/>
        <v>1083.3900000000001</v>
      </c>
      <c r="AG58" s="9">
        <f t="shared" si="7"/>
        <v>1082.03</v>
      </c>
      <c r="AH58" s="9" t="e">
        <f t="shared" si="8"/>
        <v>#DIV/0!</v>
      </c>
      <c r="AI58" s="9" t="e">
        <f t="shared" si="9"/>
        <v>#DIV/0!</v>
      </c>
      <c r="AJ58" s="9" t="e">
        <f t="shared" si="10"/>
        <v>#DIV/0!</v>
      </c>
      <c r="AK58" s="9" t="e">
        <f t="shared" si="11"/>
        <v>#DIV/0!</v>
      </c>
      <c r="AM58" s="4">
        <f t="shared" si="12"/>
        <v>230033.86</v>
      </c>
    </row>
    <row r="59" spans="1:39" x14ac:dyDescent="0.35">
      <c r="A59" t="s">
        <v>65</v>
      </c>
      <c r="B59" s="4">
        <v>1217628.47</v>
      </c>
      <c r="C59" s="4">
        <v>1214963.3999999999</v>
      </c>
      <c r="D59" s="4">
        <v>1217847.76</v>
      </c>
      <c r="E59" s="4">
        <v>1286608.76</v>
      </c>
      <c r="F59" s="4">
        <v>1284876.72</v>
      </c>
      <c r="G59" s="4">
        <v>1292337.69</v>
      </c>
      <c r="H59" s="4">
        <v>1293072</v>
      </c>
      <c r="I59" s="4">
        <v>1290175.77</v>
      </c>
      <c r="J59" s="4"/>
      <c r="K59" s="4"/>
      <c r="L59" s="4"/>
      <c r="M59" s="4"/>
      <c r="N59" s="4">
        <v>1483</v>
      </c>
      <c r="O59" s="4">
        <v>1480</v>
      </c>
      <c r="P59" s="4">
        <v>1482</v>
      </c>
      <c r="Q59" s="4">
        <v>1480</v>
      </c>
      <c r="R59" s="4">
        <v>1482</v>
      </c>
      <c r="S59" s="4">
        <v>1487</v>
      </c>
      <c r="T59" s="4">
        <v>1490</v>
      </c>
      <c r="U59" s="4">
        <v>1487</v>
      </c>
      <c r="V59" s="4"/>
      <c r="W59" s="4"/>
      <c r="X59" s="4"/>
      <c r="Y59" s="4"/>
      <c r="Z59" s="9">
        <f t="shared" si="0"/>
        <v>821.06</v>
      </c>
      <c r="AA59" s="9">
        <f t="shared" si="1"/>
        <v>820.92</v>
      </c>
      <c r="AB59" s="9">
        <f t="shared" si="2"/>
        <v>821.76</v>
      </c>
      <c r="AC59" s="9">
        <f t="shared" si="3"/>
        <v>869.33</v>
      </c>
      <c r="AD59" s="9">
        <f t="shared" si="4"/>
        <v>866.99</v>
      </c>
      <c r="AE59" s="9">
        <f t="shared" si="5"/>
        <v>869.09</v>
      </c>
      <c r="AF59" s="9">
        <f t="shared" si="6"/>
        <v>867.83</v>
      </c>
      <c r="AG59" s="9">
        <f t="shared" si="7"/>
        <v>867.64</v>
      </c>
      <c r="AH59" s="9" t="e">
        <f t="shared" si="8"/>
        <v>#DIV/0!</v>
      </c>
      <c r="AI59" s="9" t="e">
        <f t="shared" si="9"/>
        <v>#DIV/0!</v>
      </c>
      <c r="AJ59" s="9" t="e">
        <f t="shared" si="10"/>
        <v>#DIV/0!</v>
      </c>
      <c r="AK59" s="9" t="e">
        <f t="shared" si="11"/>
        <v>#DIV/0!</v>
      </c>
      <c r="AM59" s="4">
        <f t="shared" si="12"/>
        <v>10097510.569999998</v>
      </c>
    </row>
    <row r="60" spans="1:39" x14ac:dyDescent="0.35">
      <c r="A60" t="s">
        <v>66</v>
      </c>
      <c r="B60" s="4">
        <v>1385844.95</v>
      </c>
      <c r="C60" s="4">
        <v>1384384.32</v>
      </c>
      <c r="D60" s="4">
        <v>1386918.9</v>
      </c>
      <c r="E60" s="4">
        <v>1467071.85</v>
      </c>
      <c r="F60" s="4">
        <v>1464979.33</v>
      </c>
      <c r="G60" s="4">
        <v>1464131.95</v>
      </c>
      <c r="H60" s="4">
        <v>1465456.28</v>
      </c>
      <c r="I60" s="4">
        <v>1462730.16</v>
      </c>
      <c r="J60" s="4"/>
      <c r="K60" s="4"/>
      <c r="L60" s="4"/>
      <c r="M60" s="4"/>
      <c r="N60" s="4">
        <v>1736</v>
      </c>
      <c r="O60" s="4">
        <v>1731</v>
      </c>
      <c r="P60" s="4">
        <v>1733</v>
      </c>
      <c r="Q60" s="4">
        <v>1740</v>
      </c>
      <c r="R60" s="4">
        <v>1742</v>
      </c>
      <c r="S60" s="4">
        <v>1740</v>
      </c>
      <c r="T60" s="4">
        <v>1737</v>
      </c>
      <c r="U60" s="4">
        <v>1733</v>
      </c>
      <c r="V60" s="4"/>
      <c r="W60" s="4"/>
      <c r="X60" s="4"/>
      <c r="Y60" s="4"/>
      <c r="Z60" s="9">
        <f t="shared" si="0"/>
        <v>798.3</v>
      </c>
      <c r="AA60" s="9">
        <f t="shared" si="1"/>
        <v>799.76</v>
      </c>
      <c r="AB60" s="9">
        <f t="shared" si="2"/>
        <v>800.3</v>
      </c>
      <c r="AC60" s="9">
        <f t="shared" si="3"/>
        <v>843.14</v>
      </c>
      <c r="AD60" s="9">
        <f t="shared" si="4"/>
        <v>840.98</v>
      </c>
      <c r="AE60" s="9">
        <f t="shared" si="5"/>
        <v>841.46</v>
      </c>
      <c r="AF60" s="9">
        <f t="shared" si="6"/>
        <v>843.67</v>
      </c>
      <c r="AG60" s="9">
        <f t="shared" si="7"/>
        <v>844.05</v>
      </c>
      <c r="AH60" s="9" t="e">
        <f t="shared" si="8"/>
        <v>#DIV/0!</v>
      </c>
      <c r="AI60" s="9" t="e">
        <f t="shared" si="9"/>
        <v>#DIV/0!</v>
      </c>
      <c r="AJ60" s="9" t="e">
        <f t="shared" si="10"/>
        <v>#DIV/0!</v>
      </c>
      <c r="AK60" s="9" t="e">
        <f t="shared" si="11"/>
        <v>#DIV/0!</v>
      </c>
      <c r="AM60" s="4">
        <f t="shared" si="12"/>
        <v>11481517.739999998</v>
      </c>
    </row>
    <row r="61" spans="1:39" x14ac:dyDescent="0.35">
      <c r="A61" t="s">
        <v>67</v>
      </c>
      <c r="B61" s="4">
        <v>1024862.11</v>
      </c>
      <c r="C61" s="4">
        <v>1018116.61</v>
      </c>
      <c r="D61" s="4">
        <v>1012453.67</v>
      </c>
      <c r="E61" s="4">
        <v>1062694.52</v>
      </c>
      <c r="F61" s="4">
        <v>1060341.33</v>
      </c>
      <c r="G61" s="4">
        <v>1065250.77</v>
      </c>
      <c r="H61" s="4">
        <v>1064422.56</v>
      </c>
      <c r="I61" s="4">
        <v>1066967.93</v>
      </c>
      <c r="J61" s="4"/>
      <c r="K61" s="4"/>
      <c r="L61" s="4"/>
      <c r="M61" s="4"/>
      <c r="N61" s="4">
        <v>1261</v>
      </c>
      <c r="O61" s="4">
        <v>1250</v>
      </c>
      <c r="P61" s="4">
        <v>1243</v>
      </c>
      <c r="Q61" s="4">
        <v>1238</v>
      </c>
      <c r="R61" s="4">
        <v>1235</v>
      </c>
      <c r="S61" s="4">
        <v>1241</v>
      </c>
      <c r="T61" s="4">
        <v>1241</v>
      </c>
      <c r="U61" s="4">
        <v>1243</v>
      </c>
      <c r="V61" s="4"/>
      <c r="W61" s="4"/>
      <c r="X61" s="4"/>
      <c r="Y61" s="4"/>
      <c r="Z61" s="9">
        <f t="shared" si="0"/>
        <v>812.74</v>
      </c>
      <c r="AA61" s="9">
        <f t="shared" si="1"/>
        <v>814.49</v>
      </c>
      <c r="AB61" s="9">
        <f t="shared" si="2"/>
        <v>814.52</v>
      </c>
      <c r="AC61" s="9">
        <f t="shared" si="3"/>
        <v>858.4</v>
      </c>
      <c r="AD61" s="9">
        <f t="shared" si="4"/>
        <v>858.58</v>
      </c>
      <c r="AE61" s="9">
        <f t="shared" si="5"/>
        <v>858.38</v>
      </c>
      <c r="AF61" s="9">
        <f t="shared" si="6"/>
        <v>857.71</v>
      </c>
      <c r="AG61" s="9">
        <f t="shared" si="7"/>
        <v>858.38</v>
      </c>
      <c r="AH61" s="9" t="e">
        <f t="shared" si="8"/>
        <v>#DIV/0!</v>
      </c>
      <c r="AI61" s="9" t="e">
        <f t="shared" si="9"/>
        <v>#DIV/0!</v>
      </c>
      <c r="AJ61" s="9" t="e">
        <f t="shared" si="10"/>
        <v>#DIV/0!</v>
      </c>
      <c r="AK61" s="9" t="e">
        <f t="shared" si="11"/>
        <v>#DIV/0!</v>
      </c>
      <c r="AM61" s="4">
        <f t="shared" si="12"/>
        <v>8375109.5</v>
      </c>
    </row>
    <row r="62" spans="1:39" x14ac:dyDescent="0.35">
      <c r="A62" t="s">
        <v>68</v>
      </c>
      <c r="B62" s="4">
        <v>6634644.7699999996</v>
      </c>
      <c r="C62" s="4">
        <v>6633995.25</v>
      </c>
      <c r="D62" s="4">
        <v>6627255.4400000004</v>
      </c>
      <c r="E62" s="4">
        <v>6986686.1600000001</v>
      </c>
      <c r="F62" s="4">
        <v>7005583.29</v>
      </c>
      <c r="G62" s="4">
        <v>7018272.4199999999</v>
      </c>
      <c r="H62" s="4">
        <v>7023489.4199999999</v>
      </c>
      <c r="I62" s="4">
        <v>7029606.5</v>
      </c>
      <c r="J62" s="4"/>
      <c r="K62" s="4"/>
      <c r="L62" s="4"/>
      <c r="M62" s="4"/>
      <c r="N62" s="4">
        <v>7778</v>
      </c>
      <c r="O62" s="4">
        <v>7783</v>
      </c>
      <c r="P62" s="4">
        <v>7780</v>
      </c>
      <c r="Q62" s="4">
        <v>7787</v>
      </c>
      <c r="R62" s="4">
        <v>7809</v>
      </c>
      <c r="S62" s="4">
        <v>7815</v>
      </c>
      <c r="T62" s="4">
        <v>7831</v>
      </c>
      <c r="U62" s="4">
        <v>7830</v>
      </c>
      <c r="V62" s="4"/>
      <c r="W62" s="4"/>
      <c r="X62" s="4"/>
      <c r="Y62" s="4"/>
      <c r="Z62" s="9">
        <f t="shared" si="0"/>
        <v>853</v>
      </c>
      <c r="AA62" s="9">
        <f t="shared" si="1"/>
        <v>852.37</v>
      </c>
      <c r="AB62" s="9">
        <f t="shared" si="2"/>
        <v>851.83</v>
      </c>
      <c r="AC62" s="9">
        <f t="shared" si="3"/>
        <v>897.22</v>
      </c>
      <c r="AD62" s="9">
        <f t="shared" si="4"/>
        <v>897.12</v>
      </c>
      <c r="AE62" s="9">
        <f t="shared" si="5"/>
        <v>898.05</v>
      </c>
      <c r="AF62" s="9">
        <f t="shared" si="6"/>
        <v>896.88</v>
      </c>
      <c r="AG62" s="9">
        <f t="shared" si="7"/>
        <v>897.78</v>
      </c>
      <c r="AH62" s="9" t="e">
        <f t="shared" si="8"/>
        <v>#DIV/0!</v>
      </c>
      <c r="AI62" s="9" t="e">
        <f t="shared" si="9"/>
        <v>#DIV/0!</v>
      </c>
      <c r="AJ62" s="9" t="e">
        <f t="shared" si="10"/>
        <v>#DIV/0!</v>
      </c>
      <c r="AK62" s="9" t="e">
        <f t="shared" si="11"/>
        <v>#DIV/0!</v>
      </c>
      <c r="AM62" s="4">
        <f t="shared" si="12"/>
        <v>54959533.250000007</v>
      </c>
    </row>
    <row r="63" spans="1:39" x14ac:dyDescent="0.35">
      <c r="A63" t="s">
        <v>69</v>
      </c>
      <c r="B63" s="4">
        <v>1713390.2</v>
      </c>
      <c r="C63" s="4">
        <v>1714809.66</v>
      </c>
      <c r="D63" s="4">
        <v>1712844.24</v>
      </c>
      <c r="E63" s="4">
        <v>1814373.69</v>
      </c>
      <c r="F63" s="4">
        <v>1819381.75</v>
      </c>
      <c r="G63" s="4">
        <v>1833157.2</v>
      </c>
      <c r="H63" s="4">
        <v>1830950.92</v>
      </c>
      <c r="I63" s="4">
        <v>1838340.39</v>
      </c>
      <c r="J63" s="4"/>
      <c r="K63" s="4"/>
      <c r="L63" s="4"/>
      <c r="M63" s="4"/>
      <c r="N63" s="4">
        <v>1883</v>
      </c>
      <c r="O63" s="4">
        <v>1880</v>
      </c>
      <c r="P63" s="4">
        <v>1882</v>
      </c>
      <c r="Q63" s="4">
        <v>1889</v>
      </c>
      <c r="R63" s="4">
        <v>1893</v>
      </c>
      <c r="S63" s="4">
        <v>1900</v>
      </c>
      <c r="T63" s="4">
        <v>1898</v>
      </c>
      <c r="U63" s="4">
        <v>1904</v>
      </c>
      <c r="V63" s="4"/>
      <c r="W63" s="4"/>
      <c r="X63" s="4"/>
      <c r="Y63" s="4"/>
      <c r="Z63" s="9">
        <f t="shared" si="0"/>
        <v>909.93</v>
      </c>
      <c r="AA63" s="9">
        <f t="shared" si="1"/>
        <v>912.13</v>
      </c>
      <c r="AB63" s="9">
        <f t="shared" si="2"/>
        <v>910.12</v>
      </c>
      <c r="AC63" s="9">
        <f t="shared" si="3"/>
        <v>960.49</v>
      </c>
      <c r="AD63" s="9">
        <f t="shared" si="4"/>
        <v>961.11</v>
      </c>
      <c r="AE63" s="9">
        <f t="shared" si="5"/>
        <v>964.82</v>
      </c>
      <c r="AF63" s="9">
        <f t="shared" si="6"/>
        <v>964.67</v>
      </c>
      <c r="AG63" s="9">
        <f t="shared" si="7"/>
        <v>965.51</v>
      </c>
      <c r="AH63" s="9" t="e">
        <f t="shared" si="8"/>
        <v>#DIV/0!</v>
      </c>
      <c r="AI63" s="9" t="e">
        <f t="shared" si="9"/>
        <v>#DIV/0!</v>
      </c>
      <c r="AJ63" s="9" t="e">
        <f t="shared" si="10"/>
        <v>#DIV/0!</v>
      </c>
      <c r="AK63" s="9" t="e">
        <f t="shared" si="11"/>
        <v>#DIV/0!</v>
      </c>
      <c r="AM63" s="4">
        <f t="shared" si="12"/>
        <v>14277248.049999999</v>
      </c>
    </row>
    <row r="64" spans="1:39" x14ac:dyDescent="0.35">
      <c r="A64" t="s">
        <v>70</v>
      </c>
      <c r="B64" s="4">
        <v>3734926.85</v>
      </c>
      <c r="C64" s="4">
        <v>3735263.99</v>
      </c>
      <c r="D64" s="4">
        <v>3735300.5</v>
      </c>
      <c r="E64" s="4">
        <v>3953151.88</v>
      </c>
      <c r="F64" s="4">
        <v>3961893.93</v>
      </c>
      <c r="G64" s="4">
        <v>3967230.58</v>
      </c>
      <c r="H64" s="4">
        <v>3978327.03</v>
      </c>
      <c r="I64" s="4">
        <v>3983810.5600000001</v>
      </c>
      <c r="J64" s="4"/>
      <c r="K64" s="4"/>
      <c r="L64" s="4"/>
      <c r="M64" s="4"/>
      <c r="N64" s="4">
        <v>4207</v>
      </c>
      <c r="O64" s="4">
        <v>4207</v>
      </c>
      <c r="P64" s="4">
        <v>4208</v>
      </c>
      <c r="Q64" s="4">
        <v>4223</v>
      </c>
      <c r="R64" s="4">
        <v>4230</v>
      </c>
      <c r="S64" s="4">
        <v>4234</v>
      </c>
      <c r="T64" s="4">
        <v>4231</v>
      </c>
      <c r="U64" s="4">
        <v>4244</v>
      </c>
      <c r="V64" s="4"/>
      <c r="W64" s="4"/>
      <c r="X64" s="4"/>
      <c r="Y64" s="4"/>
      <c r="Z64" s="9">
        <f t="shared" si="0"/>
        <v>887.79</v>
      </c>
      <c r="AA64" s="9">
        <f t="shared" si="1"/>
        <v>887.87</v>
      </c>
      <c r="AB64" s="9">
        <f t="shared" si="2"/>
        <v>887.67</v>
      </c>
      <c r="AC64" s="9">
        <f t="shared" si="3"/>
        <v>936.1</v>
      </c>
      <c r="AD64" s="9">
        <f t="shared" si="4"/>
        <v>936.62</v>
      </c>
      <c r="AE64" s="9">
        <f t="shared" si="5"/>
        <v>936.99</v>
      </c>
      <c r="AF64" s="9">
        <f t="shared" si="6"/>
        <v>940.28</v>
      </c>
      <c r="AG64" s="9">
        <f t="shared" si="7"/>
        <v>938.69</v>
      </c>
      <c r="AH64" s="9" t="e">
        <f t="shared" si="8"/>
        <v>#DIV/0!</v>
      </c>
      <c r="AI64" s="9" t="e">
        <f t="shared" si="9"/>
        <v>#DIV/0!</v>
      </c>
      <c r="AJ64" s="9" t="e">
        <f t="shared" si="10"/>
        <v>#DIV/0!</v>
      </c>
      <c r="AK64" s="9" t="e">
        <f t="shared" si="11"/>
        <v>#DIV/0!</v>
      </c>
      <c r="AM64" s="4">
        <f t="shared" si="12"/>
        <v>31049905.319999997</v>
      </c>
    </row>
    <row r="65" spans="1:39" x14ac:dyDescent="0.35">
      <c r="A65" t="s">
        <v>71</v>
      </c>
      <c r="B65" s="4">
        <v>622200.05000000005</v>
      </c>
      <c r="C65" s="4">
        <v>625595.66</v>
      </c>
      <c r="D65" s="4">
        <v>619877.38</v>
      </c>
      <c r="E65" s="4">
        <v>655702.99</v>
      </c>
      <c r="F65" s="4">
        <v>658688.06999999995</v>
      </c>
      <c r="G65" s="4">
        <v>664210.07999999996</v>
      </c>
      <c r="H65" s="4">
        <v>660966.98</v>
      </c>
      <c r="I65" s="4">
        <v>667401.64</v>
      </c>
      <c r="J65" s="4"/>
      <c r="K65" s="4"/>
      <c r="L65" s="4"/>
      <c r="M65" s="4"/>
      <c r="N65" s="4">
        <v>797</v>
      </c>
      <c r="O65" s="4">
        <v>800</v>
      </c>
      <c r="P65" s="4">
        <v>793</v>
      </c>
      <c r="Q65" s="4">
        <v>797</v>
      </c>
      <c r="R65" s="4">
        <v>801</v>
      </c>
      <c r="S65" s="4">
        <v>803</v>
      </c>
      <c r="T65" s="4">
        <v>800</v>
      </c>
      <c r="U65" s="4">
        <v>808</v>
      </c>
      <c r="V65" s="4"/>
      <c r="W65" s="4"/>
      <c r="X65" s="4"/>
      <c r="Y65" s="4"/>
      <c r="Z65" s="9">
        <f t="shared" si="0"/>
        <v>780.68</v>
      </c>
      <c r="AA65" s="9">
        <f t="shared" si="1"/>
        <v>781.99</v>
      </c>
      <c r="AB65" s="9">
        <f t="shared" si="2"/>
        <v>781.69</v>
      </c>
      <c r="AC65" s="9">
        <f t="shared" si="3"/>
        <v>822.71</v>
      </c>
      <c r="AD65" s="9">
        <f t="shared" si="4"/>
        <v>822.33</v>
      </c>
      <c r="AE65" s="9">
        <f t="shared" si="5"/>
        <v>827.16</v>
      </c>
      <c r="AF65" s="9">
        <f t="shared" si="6"/>
        <v>826.21</v>
      </c>
      <c r="AG65" s="9">
        <f t="shared" si="7"/>
        <v>825.99</v>
      </c>
      <c r="AH65" s="9" t="e">
        <f t="shared" si="8"/>
        <v>#DIV/0!</v>
      </c>
      <c r="AI65" s="9" t="e">
        <f t="shared" si="9"/>
        <v>#DIV/0!</v>
      </c>
      <c r="AJ65" s="9" t="e">
        <f t="shared" si="10"/>
        <v>#DIV/0!</v>
      </c>
      <c r="AK65" s="9" t="e">
        <f t="shared" si="11"/>
        <v>#DIV/0!</v>
      </c>
      <c r="AM65" s="4">
        <f t="shared" si="12"/>
        <v>5174642.8499999996</v>
      </c>
    </row>
    <row r="66" spans="1:39" x14ac:dyDescent="0.35">
      <c r="A66" t="s">
        <v>72</v>
      </c>
      <c r="B66" s="4">
        <v>3448535.44</v>
      </c>
      <c r="C66" s="4">
        <v>3455521.79</v>
      </c>
      <c r="D66" s="4">
        <v>3443411.76</v>
      </c>
      <c r="E66" s="4">
        <v>3639282.97</v>
      </c>
      <c r="F66" s="4">
        <v>3633284.03</v>
      </c>
      <c r="G66" s="4">
        <v>3644838.75</v>
      </c>
      <c r="H66" s="4">
        <v>3634344.65</v>
      </c>
      <c r="I66" s="4">
        <v>3640593.42</v>
      </c>
      <c r="J66" s="4"/>
      <c r="K66" s="4"/>
      <c r="L66" s="4"/>
      <c r="M66" s="4"/>
      <c r="N66" s="4">
        <v>4436</v>
      </c>
      <c r="O66" s="4">
        <v>4443</v>
      </c>
      <c r="P66" s="4">
        <v>4435</v>
      </c>
      <c r="Q66" s="4">
        <v>4428</v>
      </c>
      <c r="R66" s="4">
        <v>4438</v>
      </c>
      <c r="S66" s="4">
        <v>4446</v>
      </c>
      <c r="T66" s="4">
        <v>4429</v>
      </c>
      <c r="U66" s="4">
        <v>4439</v>
      </c>
      <c r="V66" s="4"/>
      <c r="W66" s="4"/>
      <c r="X66" s="4"/>
      <c r="Y66" s="4"/>
      <c r="Z66" s="9">
        <f t="shared" si="0"/>
        <v>777.4</v>
      </c>
      <c r="AA66" s="9">
        <f t="shared" si="1"/>
        <v>777.75</v>
      </c>
      <c r="AB66" s="9">
        <f t="shared" si="2"/>
        <v>776.42</v>
      </c>
      <c r="AC66" s="9">
        <f t="shared" si="3"/>
        <v>821.88</v>
      </c>
      <c r="AD66" s="9">
        <f t="shared" si="4"/>
        <v>818.68</v>
      </c>
      <c r="AE66" s="9">
        <f t="shared" si="5"/>
        <v>819.8</v>
      </c>
      <c r="AF66" s="9">
        <f t="shared" si="6"/>
        <v>820.58</v>
      </c>
      <c r="AG66" s="9">
        <f t="shared" si="7"/>
        <v>820.14</v>
      </c>
      <c r="AH66" s="9" t="e">
        <f t="shared" si="8"/>
        <v>#DIV/0!</v>
      </c>
      <c r="AI66" s="9" t="e">
        <f t="shared" si="9"/>
        <v>#DIV/0!</v>
      </c>
      <c r="AJ66" s="9" t="e">
        <f t="shared" si="10"/>
        <v>#DIV/0!</v>
      </c>
      <c r="AK66" s="9" t="e">
        <f t="shared" si="11"/>
        <v>#DIV/0!</v>
      </c>
      <c r="AM66" s="4">
        <f t="shared" si="12"/>
        <v>28539812.810000002</v>
      </c>
    </row>
    <row r="67" spans="1:39" x14ac:dyDescent="0.35">
      <c r="A67" t="s">
        <v>94</v>
      </c>
      <c r="B67" s="4">
        <v>78960814.319999993</v>
      </c>
      <c r="C67" s="4">
        <v>78943229.579999998</v>
      </c>
      <c r="D67" s="4">
        <v>78890575.650000006</v>
      </c>
      <c r="E67" s="4">
        <v>83269088.400000006</v>
      </c>
      <c r="F67" s="4">
        <v>83248665.459999993</v>
      </c>
      <c r="G67" s="4">
        <v>83310716.709999993</v>
      </c>
      <c r="H67" s="4">
        <v>83363266.409999996</v>
      </c>
      <c r="I67" s="4">
        <v>83373516.519999996</v>
      </c>
      <c r="J67" s="4"/>
      <c r="K67" s="4"/>
      <c r="L67" s="4"/>
      <c r="M67" s="4"/>
      <c r="N67" s="4">
        <v>93044</v>
      </c>
      <c r="O67" s="4">
        <v>92979</v>
      </c>
      <c r="P67" s="4">
        <v>92954</v>
      </c>
      <c r="Q67" s="4">
        <v>93070</v>
      </c>
      <c r="R67" s="4">
        <v>93073</v>
      </c>
      <c r="S67" s="4">
        <v>93114</v>
      </c>
      <c r="T67" s="4">
        <v>93052</v>
      </c>
      <c r="U67" s="4">
        <v>93065</v>
      </c>
      <c r="V67" s="4"/>
      <c r="W67" s="4"/>
      <c r="X67" s="4"/>
      <c r="Y67" s="4"/>
      <c r="Z67" s="9">
        <f t="shared" si="0"/>
        <v>848.64</v>
      </c>
      <c r="AA67" s="9">
        <f t="shared" si="1"/>
        <v>849.04</v>
      </c>
      <c r="AB67" s="9">
        <f t="shared" si="2"/>
        <v>848.71</v>
      </c>
      <c r="AC67" s="9">
        <f t="shared" si="3"/>
        <v>894.69</v>
      </c>
      <c r="AD67" s="9">
        <f t="shared" si="4"/>
        <v>894.44</v>
      </c>
      <c r="AE67" s="9">
        <f t="shared" si="5"/>
        <v>894.72</v>
      </c>
      <c r="AF67" s="9">
        <f t="shared" si="6"/>
        <v>895.88</v>
      </c>
      <c r="AG67" s="9">
        <f t="shared" si="7"/>
        <v>895.86</v>
      </c>
      <c r="AH67" s="9" t="e">
        <f t="shared" si="8"/>
        <v>#DIV/0!</v>
      </c>
      <c r="AI67" s="9" t="e">
        <f t="shared" si="9"/>
        <v>#DIV/0!</v>
      </c>
      <c r="AJ67" s="9" t="e">
        <f t="shared" si="10"/>
        <v>#DIV/0!</v>
      </c>
      <c r="AK67" s="9" t="e">
        <f t="shared" si="11"/>
        <v>#DIV/0!</v>
      </c>
      <c r="AM67" s="4">
        <f t="shared" si="12"/>
        <v>653359873.04999995</v>
      </c>
    </row>
    <row r="68" spans="1:39" x14ac:dyDescent="0.35">
      <c r="A68" t="s">
        <v>73</v>
      </c>
      <c r="B68" s="4">
        <v>2395547.41</v>
      </c>
      <c r="C68" s="4">
        <v>2394247.2599999998</v>
      </c>
      <c r="D68" s="4">
        <v>2382276.5</v>
      </c>
      <c r="E68" s="4">
        <v>2510744.46</v>
      </c>
      <c r="F68" s="4">
        <v>2510928.79</v>
      </c>
      <c r="G68" s="4">
        <v>2510945.7200000002</v>
      </c>
      <c r="H68" s="4">
        <v>2516804.2999999998</v>
      </c>
      <c r="I68" s="4">
        <v>2509946.19</v>
      </c>
      <c r="J68" s="4"/>
      <c r="K68" s="4"/>
      <c r="L68" s="4"/>
      <c r="M68" s="4"/>
      <c r="N68" s="4">
        <v>2957</v>
      </c>
      <c r="O68" s="4">
        <v>2953</v>
      </c>
      <c r="P68" s="4">
        <v>2940</v>
      </c>
      <c r="Q68" s="4">
        <v>2938</v>
      </c>
      <c r="R68" s="4">
        <v>2937</v>
      </c>
      <c r="S68" s="4">
        <v>2938</v>
      </c>
      <c r="T68" s="4">
        <v>2941</v>
      </c>
      <c r="U68" s="4">
        <v>2937</v>
      </c>
      <c r="V68" s="4"/>
      <c r="W68" s="4"/>
      <c r="X68" s="4"/>
      <c r="Y68" s="4"/>
      <c r="Z68" s="9">
        <f t="shared" si="0"/>
        <v>810.13</v>
      </c>
      <c r="AA68" s="9">
        <f t="shared" si="1"/>
        <v>810.78</v>
      </c>
      <c r="AB68" s="9">
        <f t="shared" si="2"/>
        <v>810.3</v>
      </c>
      <c r="AC68" s="9">
        <f t="shared" si="3"/>
        <v>854.58</v>
      </c>
      <c r="AD68" s="9">
        <f t="shared" si="4"/>
        <v>854.93</v>
      </c>
      <c r="AE68" s="9">
        <f t="shared" si="5"/>
        <v>854.64</v>
      </c>
      <c r="AF68" s="9">
        <f t="shared" si="6"/>
        <v>855.76</v>
      </c>
      <c r="AG68" s="9">
        <f t="shared" si="7"/>
        <v>854.6</v>
      </c>
      <c r="AH68" s="9" t="e">
        <f t="shared" si="8"/>
        <v>#DIV/0!</v>
      </c>
      <c r="AI68" s="9" t="e">
        <f t="shared" si="9"/>
        <v>#DIV/0!</v>
      </c>
      <c r="AJ68" s="9" t="e">
        <f t="shared" si="10"/>
        <v>#DIV/0!</v>
      </c>
      <c r="AK68" s="9" t="e">
        <f t="shared" si="11"/>
        <v>#DIV/0!</v>
      </c>
      <c r="AM68" s="4">
        <f t="shared" si="12"/>
        <v>19731440.629999999</v>
      </c>
    </row>
    <row r="69" spans="1:39" x14ac:dyDescent="0.35">
      <c r="A69" t="s">
        <v>74</v>
      </c>
      <c r="B69" s="4">
        <v>16999369.5</v>
      </c>
      <c r="C69" s="4">
        <v>16979346.079999998</v>
      </c>
      <c r="D69" s="4">
        <v>16992810.690000001</v>
      </c>
      <c r="E69" s="4">
        <v>17904845.800000001</v>
      </c>
      <c r="F69" s="4">
        <v>17895945.600000001</v>
      </c>
      <c r="G69" s="4">
        <v>17894012.829999998</v>
      </c>
      <c r="H69" s="4">
        <v>17905458.84</v>
      </c>
      <c r="I69" s="4">
        <v>17910363.48</v>
      </c>
      <c r="J69" s="4"/>
      <c r="K69" s="4"/>
      <c r="L69" s="4"/>
      <c r="M69" s="4"/>
      <c r="N69" s="4">
        <v>19852</v>
      </c>
      <c r="O69" s="4">
        <v>19820</v>
      </c>
      <c r="P69" s="4">
        <v>19823</v>
      </c>
      <c r="Q69" s="4">
        <v>19822</v>
      </c>
      <c r="R69" s="4">
        <v>19807</v>
      </c>
      <c r="S69" s="4">
        <v>19815</v>
      </c>
      <c r="T69" s="4">
        <v>19793</v>
      </c>
      <c r="U69" s="4">
        <v>19806</v>
      </c>
      <c r="V69" s="4"/>
      <c r="W69" s="4"/>
      <c r="X69" s="4"/>
      <c r="Y69" s="4"/>
      <c r="Z69" s="9">
        <f t="shared" si="0"/>
        <v>856.31</v>
      </c>
      <c r="AA69" s="9">
        <f t="shared" si="1"/>
        <v>856.68</v>
      </c>
      <c r="AB69" s="9">
        <f t="shared" si="2"/>
        <v>857.23</v>
      </c>
      <c r="AC69" s="9">
        <f t="shared" si="3"/>
        <v>903.28</v>
      </c>
      <c r="AD69" s="9">
        <f t="shared" si="4"/>
        <v>903.52</v>
      </c>
      <c r="AE69" s="9">
        <f t="shared" si="5"/>
        <v>903.05</v>
      </c>
      <c r="AF69" s="9">
        <f t="shared" si="6"/>
        <v>904.64</v>
      </c>
      <c r="AG69" s="9">
        <f t="shared" si="7"/>
        <v>904.29</v>
      </c>
      <c r="AH69" s="9" t="e">
        <f t="shared" si="8"/>
        <v>#DIV/0!</v>
      </c>
      <c r="AI69" s="9" t="e">
        <f t="shared" si="9"/>
        <v>#DIV/0!</v>
      </c>
      <c r="AJ69" s="9" t="e">
        <f t="shared" si="10"/>
        <v>#DIV/0!</v>
      </c>
      <c r="AK69" s="9" t="e">
        <f t="shared" si="11"/>
        <v>#DIV/0!</v>
      </c>
      <c r="AM69" s="4">
        <f t="shared" si="12"/>
        <v>140482152.81999999</v>
      </c>
    </row>
    <row r="70" spans="1:39" x14ac:dyDescent="0.35">
      <c r="A70" t="s">
        <v>75</v>
      </c>
      <c r="B70" s="4">
        <v>1737679.96</v>
      </c>
      <c r="C70" s="4">
        <v>1739832.71</v>
      </c>
      <c r="D70" s="4">
        <v>1741286.83</v>
      </c>
      <c r="E70" s="4">
        <v>1837905.25</v>
      </c>
      <c r="F70" s="4">
        <v>1858618.7</v>
      </c>
      <c r="G70" s="4">
        <v>1844360.54</v>
      </c>
      <c r="H70" s="4">
        <v>1842806.58</v>
      </c>
      <c r="I70" s="4">
        <v>1841573.66</v>
      </c>
      <c r="J70" s="4"/>
      <c r="K70" s="4"/>
      <c r="L70" s="4"/>
      <c r="M70" s="4"/>
      <c r="N70" s="4">
        <v>2087</v>
      </c>
      <c r="O70" s="4">
        <v>2087</v>
      </c>
      <c r="P70" s="4">
        <v>2085</v>
      </c>
      <c r="Q70" s="4">
        <v>2085</v>
      </c>
      <c r="R70" s="4">
        <v>2091</v>
      </c>
      <c r="S70" s="4">
        <v>2091</v>
      </c>
      <c r="T70" s="4">
        <v>2088</v>
      </c>
      <c r="U70" s="4">
        <v>2089</v>
      </c>
      <c r="V70" s="4"/>
      <c r="W70" s="4"/>
      <c r="X70" s="4"/>
      <c r="Y70" s="4"/>
      <c r="Z70" s="9">
        <f t="shared" ref="Z70:Z85" si="13">ROUND(B70/N70,2)</f>
        <v>832.62</v>
      </c>
      <c r="AA70" s="9">
        <f t="shared" ref="AA70:AA85" si="14">ROUND(C70/O70,2)</f>
        <v>833.65</v>
      </c>
      <c r="AB70" s="9">
        <f t="shared" ref="AB70:AB85" si="15">ROUND(D70/P70,2)</f>
        <v>835.15</v>
      </c>
      <c r="AC70" s="9">
        <f t="shared" ref="AC70:AC85" si="16">ROUND(E70/Q70,2)</f>
        <v>881.49</v>
      </c>
      <c r="AD70" s="9">
        <f t="shared" ref="AD70:AD85" si="17">ROUND(F70/R70,2)</f>
        <v>888.87</v>
      </c>
      <c r="AE70" s="9">
        <f t="shared" ref="AE70:AE85" si="18">ROUND(G70/S70,2)</f>
        <v>882.05</v>
      </c>
      <c r="AF70" s="9">
        <f t="shared" ref="AF70:AF85" si="19">ROUND(H70/T70,2)</f>
        <v>882.57</v>
      </c>
      <c r="AG70" s="9">
        <f t="shared" ref="AG70:AG85" si="20">ROUND(I70/U70,2)</f>
        <v>881.56</v>
      </c>
      <c r="AH70" s="9" t="e">
        <f t="shared" ref="AH70:AH85" si="21">ROUND(J70/V70,2)</f>
        <v>#DIV/0!</v>
      </c>
      <c r="AI70" s="9" t="e">
        <f t="shared" ref="AI70:AI85" si="22">ROUND(K70/W70,2)</f>
        <v>#DIV/0!</v>
      </c>
      <c r="AJ70" s="9" t="e">
        <f t="shared" ref="AJ70:AJ85" si="23">ROUND(L70/X70,2)</f>
        <v>#DIV/0!</v>
      </c>
      <c r="AK70" s="9" t="e">
        <f t="shared" ref="AK70:AK85" si="24">ROUND(M70/Y70,2)</f>
        <v>#DIV/0!</v>
      </c>
      <c r="AM70" s="4">
        <f t="shared" si="12"/>
        <v>14444064.229999999</v>
      </c>
    </row>
    <row r="71" spans="1:39" x14ac:dyDescent="0.35">
      <c r="A71" t="s">
        <v>76</v>
      </c>
      <c r="B71" s="4">
        <v>2165546.41</v>
      </c>
      <c r="C71" s="4">
        <v>2160476.08</v>
      </c>
      <c r="D71" s="4">
        <v>2160629.1</v>
      </c>
      <c r="E71" s="4">
        <v>2288991.3199999998</v>
      </c>
      <c r="F71" s="4">
        <v>2280334.17</v>
      </c>
      <c r="G71" s="4">
        <v>2288031.16</v>
      </c>
      <c r="H71" s="4">
        <v>2300676.75</v>
      </c>
      <c r="I71" s="4">
        <v>2298924.84</v>
      </c>
      <c r="J71" s="4"/>
      <c r="K71" s="4"/>
      <c r="L71" s="4"/>
      <c r="M71" s="4"/>
      <c r="N71" s="4">
        <v>2639</v>
      </c>
      <c r="O71" s="4">
        <v>2633</v>
      </c>
      <c r="P71" s="4">
        <v>2637</v>
      </c>
      <c r="Q71" s="4">
        <v>2640</v>
      </c>
      <c r="R71" s="4">
        <v>2636</v>
      </c>
      <c r="S71" s="4">
        <v>2643</v>
      </c>
      <c r="T71" s="4">
        <v>2646</v>
      </c>
      <c r="U71" s="4">
        <v>2647</v>
      </c>
      <c r="V71" s="4"/>
      <c r="W71" s="4"/>
      <c r="X71" s="4"/>
      <c r="Y71" s="4"/>
      <c r="Z71" s="9">
        <f t="shared" si="13"/>
        <v>820.59</v>
      </c>
      <c r="AA71" s="9">
        <f t="shared" si="14"/>
        <v>820.54</v>
      </c>
      <c r="AB71" s="9">
        <f t="shared" si="15"/>
        <v>819.35</v>
      </c>
      <c r="AC71" s="9">
        <f t="shared" si="16"/>
        <v>867.04</v>
      </c>
      <c r="AD71" s="9">
        <f t="shared" si="17"/>
        <v>865.07</v>
      </c>
      <c r="AE71" s="9">
        <f t="shared" si="18"/>
        <v>865.69</v>
      </c>
      <c r="AF71" s="9">
        <f t="shared" si="19"/>
        <v>869.49</v>
      </c>
      <c r="AG71" s="9">
        <f t="shared" si="20"/>
        <v>868.5</v>
      </c>
      <c r="AH71" s="9" t="e">
        <f t="shared" si="21"/>
        <v>#DIV/0!</v>
      </c>
      <c r="AI71" s="9" t="e">
        <f t="shared" si="22"/>
        <v>#DIV/0!</v>
      </c>
      <c r="AJ71" s="9" t="e">
        <f t="shared" si="23"/>
        <v>#DIV/0!</v>
      </c>
      <c r="AK71" s="9" t="e">
        <f t="shared" si="24"/>
        <v>#DIV/0!</v>
      </c>
      <c r="AM71" s="4">
        <f t="shared" ref="AM71:AM84" si="25">SUM(B71:M71)</f>
        <v>17943609.829999998</v>
      </c>
    </row>
    <row r="72" spans="1:39" x14ac:dyDescent="0.35">
      <c r="A72" t="s">
        <v>77</v>
      </c>
      <c r="B72" s="4">
        <v>1310525.08</v>
      </c>
      <c r="C72" s="4">
        <v>1310610.97</v>
      </c>
      <c r="D72" s="4">
        <v>1315984.01</v>
      </c>
      <c r="E72" s="4">
        <v>1382210.53</v>
      </c>
      <c r="F72" s="4">
        <v>1380291.81</v>
      </c>
      <c r="G72" s="4">
        <v>1381637.65</v>
      </c>
      <c r="H72" s="4">
        <v>1387452.37</v>
      </c>
      <c r="I72" s="4">
        <v>1382935.5</v>
      </c>
      <c r="J72" s="4"/>
      <c r="K72" s="4"/>
      <c r="L72" s="4"/>
      <c r="M72" s="4"/>
      <c r="N72" s="4">
        <v>1632</v>
      </c>
      <c r="O72" s="4">
        <v>1631</v>
      </c>
      <c r="P72" s="4">
        <v>1632</v>
      </c>
      <c r="Q72" s="4">
        <v>1632</v>
      </c>
      <c r="R72" s="4">
        <v>1630</v>
      </c>
      <c r="S72" s="4">
        <v>1631</v>
      </c>
      <c r="T72" s="4">
        <v>1631</v>
      </c>
      <c r="U72" s="4">
        <v>1632</v>
      </c>
      <c r="V72" s="4"/>
      <c r="W72" s="4"/>
      <c r="X72" s="4"/>
      <c r="Y72" s="4"/>
      <c r="Z72" s="9">
        <f t="shared" si="13"/>
        <v>803.02</v>
      </c>
      <c r="AA72" s="9">
        <f t="shared" si="14"/>
        <v>803.56</v>
      </c>
      <c r="AB72" s="9">
        <f t="shared" si="15"/>
        <v>806.36</v>
      </c>
      <c r="AC72" s="9">
        <f t="shared" si="16"/>
        <v>846.94</v>
      </c>
      <c r="AD72" s="9">
        <f t="shared" si="17"/>
        <v>846.8</v>
      </c>
      <c r="AE72" s="9">
        <f t="shared" si="18"/>
        <v>847.11</v>
      </c>
      <c r="AF72" s="9">
        <f t="shared" si="19"/>
        <v>850.68</v>
      </c>
      <c r="AG72" s="9">
        <f t="shared" si="20"/>
        <v>847.39</v>
      </c>
      <c r="AH72" s="9" t="e">
        <f t="shared" si="21"/>
        <v>#DIV/0!</v>
      </c>
      <c r="AI72" s="9" t="e">
        <f t="shared" si="22"/>
        <v>#DIV/0!</v>
      </c>
      <c r="AJ72" s="9" t="e">
        <f t="shared" si="23"/>
        <v>#DIV/0!</v>
      </c>
      <c r="AK72" s="9" t="e">
        <f t="shared" si="24"/>
        <v>#DIV/0!</v>
      </c>
      <c r="AM72" s="4">
        <f t="shared" si="25"/>
        <v>10851647.920000002</v>
      </c>
    </row>
    <row r="73" spans="1:39" x14ac:dyDescent="0.35">
      <c r="A73" t="s">
        <v>78</v>
      </c>
      <c r="B73" s="4">
        <v>2495567.65</v>
      </c>
      <c r="C73" s="4">
        <v>2506879.37</v>
      </c>
      <c r="D73" s="4">
        <v>2502172.65</v>
      </c>
      <c r="E73" s="4">
        <v>2643446.6800000002</v>
      </c>
      <c r="F73" s="4">
        <v>2645053.4</v>
      </c>
      <c r="G73" s="4">
        <v>2653391.69</v>
      </c>
      <c r="H73" s="4">
        <v>2659432.31</v>
      </c>
      <c r="I73" s="4">
        <v>2660472.9700000002</v>
      </c>
      <c r="J73" s="4"/>
      <c r="K73" s="4"/>
      <c r="L73" s="4"/>
      <c r="M73" s="4"/>
      <c r="N73" s="4">
        <v>2972</v>
      </c>
      <c r="O73" s="4">
        <v>2981</v>
      </c>
      <c r="P73" s="4">
        <v>2980</v>
      </c>
      <c r="Q73" s="4">
        <v>2989</v>
      </c>
      <c r="R73" s="4">
        <v>2989</v>
      </c>
      <c r="S73" s="4">
        <v>2999</v>
      </c>
      <c r="T73" s="4">
        <v>3001</v>
      </c>
      <c r="U73" s="4">
        <v>3003</v>
      </c>
      <c r="V73" s="4"/>
      <c r="W73" s="4"/>
      <c r="X73" s="4"/>
      <c r="Y73" s="4"/>
      <c r="Z73" s="9">
        <f t="shared" si="13"/>
        <v>839.69</v>
      </c>
      <c r="AA73" s="9">
        <f t="shared" si="14"/>
        <v>840.95</v>
      </c>
      <c r="AB73" s="9">
        <f t="shared" si="15"/>
        <v>839.66</v>
      </c>
      <c r="AC73" s="9">
        <f t="shared" si="16"/>
        <v>884.39</v>
      </c>
      <c r="AD73" s="9">
        <f t="shared" si="17"/>
        <v>884.93</v>
      </c>
      <c r="AE73" s="9">
        <f t="shared" si="18"/>
        <v>884.76</v>
      </c>
      <c r="AF73" s="9">
        <f t="shared" si="19"/>
        <v>886.18</v>
      </c>
      <c r="AG73" s="9">
        <f t="shared" si="20"/>
        <v>885.94</v>
      </c>
      <c r="AH73" s="9" t="e">
        <f t="shared" si="21"/>
        <v>#DIV/0!</v>
      </c>
      <c r="AI73" s="9" t="e">
        <f t="shared" si="22"/>
        <v>#DIV/0!</v>
      </c>
      <c r="AJ73" s="9" t="e">
        <f t="shared" si="23"/>
        <v>#DIV/0!</v>
      </c>
      <c r="AK73" s="9" t="e">
        <f t="shared" si="24"/>
        <v>#DIV/0!</v>
      </c>
      <c r="AM73" s="4">
        <f t="shared" si="25"/>
        <v>20766416.719999999</v>
      </c>
    </row>
    <row r="74" spans="1:39" x14ac:dyDescent="0.35">
      <c r="A74" t="s">
        <v>79</v>
      </c>
      <c r="B74" s="4">
        <v>3230881.63</v>
      </c>
      <c r="C74" s="4">
        <v>3232113.8</v>
      </c>
      <c r="D74" s="4">
        <v>3226113.03</v>
      </c>
      <c r="E74" s="4">
        <v>3405046.7</v>
      </c>
      <c r="F74" s="4">
        <v>3403935.06</v>
      </c>
      <c r="G74" s="4">
        <v>3398163.99</v>
      </c>
      <c r="H74" s="4">
        <v>3392821.48</v>
      </c>
      <c r="I74" s="4">
        <v>3394799.91</v>
      </c>
      <c r="J74" s="4"/>
      <c r="K74" s="4"/>
      <c r="L74" s="4"/>
      <c r="M74" s="4"/>
      <c r="N74" s="4">
        <v>4093</v>
      </c>
      <c r="O74" s="4">
        <v>4090</v>
      </c>
      <c r="P74" s="4">
        <v>4083</v>
      </c>
      <c r="Q74" s="4">
        <v>4085</v>
      </c>
      <c r="R74" s="4">
        <v>4087</v>
      </c>
      <c r="S74" s="4">
        <v>4082</v>
      </c>
      <c r="T74" s="4">
        <v>4072</v>
      </c>
      <c r="U74" s="4">
        <v>4076</v>
      </c>
      <c r="V74" s="4"/>
      <c r="W74" s="4"/>
      <c r="X74" s="4"/>
      <c r="Y74" s="4"/>
      <c r="Z74" s="9">
        <f t="shared" si="13"/>
        <v>789.37</v>
      </c>
      <c r="AA74" s="9">
        <f t="shared" si="14"/>
        <v>790.25</v>
      </c>
      <c r="AB74" s="9">
        <f t="shared" si="15"/>
        <v>790.13</v>
      </c>
      <c r="AC74" s="9">
        <f t="shared" si="16"/>
        <v>833.55</v>
      </c>
      <c r="AD74" s="9">
        <f t="shared" si="17"/>
        <v>832.87</v>
      </c>
      <c r="AE74" s="9">
        <f t="shared" si="18"/>
        <v>832.48</v>
      </c>
      <c r="AF74" s="9">
        <f t="shared" si="19"/>
        <v>833.21</v>
      </c>
      <c r="AG74" s="9">
        <f t="shared" si="20"/>
        <v>832.88</v>
      </c>
      <c r="AH74" s="9" t="e">
        <f t="shared" si="21"/>
        <v>#DIV/0!</v>
      </c>
      <c r="AI74" s="9" t="e">
        <f t="shared" si="22"/>
        <v>#DIV/0!</v>
      </c>
      <c r="AJ74" s="9" t="e">
        <f t="shared" si="23"/>
        <v>#DIV/0!</v>
      </c>
      <c r="AK74" s="9" t="e">
        <f t="shared" si="24"/>
        <v>#DIV/0!</v>
      </c>
      <c r="AM74" s="4">
        <f t="shared" si="25"/>
        <v>26683875.600000001</v>
      </c>
    </row>
    <row r="75" spans="1:39" x14ac:dyDescent="0.35">
      <c r="A75" t="s">
        <v>80</v>
      </c>
      <c r="B75" s="4">
        <v>3482181.66</v>
      </c>
      <c r="C75" s="4">
        <v>3493483.09</v>
      </c>
      <c r="D75" s="4">
        <v>3500370.56</v>
      </c>
      <c r="E75" s="4">
        <v>3695857.25</v>
      </c>
      <c r="F75" s="4">
        <v>3703967.12</v>
      </c>
      <c r="G75" s="4">
        <v>3715765.16</v>
      </c>
      <c r="H75" s="4">
        <v>3722996.99</v>
      </c>
      <c r="I75" s="4">
        <v>3728460.78</v>
      </c>
      <c r="J75" s="4"/>
      <c r="K75" s="4"/>
      <c r="L75" s="4"/>
      <c r="M75" s="4"/>
      <c r="N75" s="4">
        <v>3718</v>
      </c>
      <c r="O75" s="4">
        <v>3724</v>
      </c>
      <c r="P75" s="4">
        <v>3734</v>
      </c>
      <c r="Q75" s="4">
        <v>3735</v>
      </c>
      <c r="R75" s="4">
        <v>3746</v>
      </c>
      <c r="S75" s="4">
        <v>3758</v>
      </c>
      <c r="T75" s="4">
        <v>3767</v>
      </c>
      <c r="U75" s="4">
        <v>3768</v>
      </c>
      <c r="V75" s="4"/>
      <c r="W75" s="4"/>
      <c r="X75" s="4"/>
      <c r="Y75" s="4"/>
      <c r="Z75" s="9">
        <f t="shared" si="13"/>
        <v>936.57</v>
      </c>
      <c r="AA75" s="9">
        <f t="shared" si="14"/>
        <v>938.1</v>
      </c>
      <c r="AB75" s="9">
        <f t="shared" si="15"/>
        <v>937.43</v>
      </c>
      <c r="AC75" s="9">
        <f t="shared" si="16"/>
        <v>989.52</v>
      </c>
      <c r="AD75" s="9">
        <f t="shared" si="17"/>
        <v>988.78</v>
      </c>
      <c r="AE75" s="9">
        <f t="shared" si="18"/>
        <v>988.76</v>
      </c>
      <c r="AF75" s="9">
        <f t="shared" si="19"/>
        <v>988.32</v>
      </c>
      <c r="AG75" s="9">
        <f t="shared" si="20"/>
        <v>989.51</v>
      </c>
      <c r="AH75" s="9" t="e">
        <f t="shared" si="21"/>
        <v>#DIV/0!</v>
      </c>
      <c r="AI75" s="9" t="e">
        <f t="shared" si="22"/>
        <v>#DIV/0!</v>
      </c>
      <c r="AJ75" s="9" t="e">
        <f t="shared" si="23"/>
        <v>#DIV/0!</v>
      </c>
      <c r="AK75" s="9" t="e">
        <f t="shared" si="24"/>
        <v>#DIV/0!</v>
      </c>
      <c r="AM75" s="4">
        <f t="shared" si="25"/>
        <v>29043082.609999999</v>
      </c>
    </row>
    <row r="76" spans="1:39" x14ac:dyDescent="0.35">
      <c r="A76" t="s">
        <v>81</v>
      </c>
      <c r="B76" s="4">
        <v>3754486.89</v>
      </c>
      <c r="C76" s="4">
        <v>3749175.55</v>
      </c>
      <c r="D76" s="4">
        <v>3746133</v>
      </c>
      <c r="E76" s="4">
        <v>3953718.51</v>
      </c>
      <c r="F76" s="4">
        <v>3956972.79</v>
      </c>
      <c r="G76" s="4">
        <v>3970575.41</v>
      </c>
      <c r="H76" s="4">
        <v>3960900.14</v>
      </c>
      <c r="I76" s="4">
        <v>3963329.31</v>
      </c>
      <c r="J76" s="4"/>
      <c r="K76" s="4"/>
      <c r="L76" s="4"/>
      <c r="M76" s="4"/>
      <c r="N76" s="4">
        <v>4382</v>
      </c>
      <c r="O76" s="4">
        <v>4377</v>
      </c>
      <c r="P76" s="4">
        <v>4377</v>
      </c>
      <c r="Q76" s="4">
        <v>4380</v>
      </c>
      <c r="R76" s="4">
        <v>4383</v>
      </c>
      <c r="S76" s="4">
        <v>4384</v>
      </c>
      <c r="T76" s="4">
        <v>4380</v>
      </c>
      <c r="U76" s="4">
        <v>4383</v>
      </c>
      <c r="V76" s="4"/>
      <c r="W76" s="4"/>
      <c r="X76" s="4"/>
      <c r="Y76" s="4"/>
      <c r="Z76" s="9">
        <f t="shared" si="13"/>
        <v>856.8</v>
      </c>
      <c r="AA76" s="9">
        <f t="shared" si="14"/>
        <v>856.56</v>
      </c>
      <c r="AB76" s="9">
        <f t="shared" si="15"/>
        <v>855.87</v>
      </c>
      <c r="AC76" s="9">
        <f t="shared" si="16"/>
        <v>902.68</v>
      </c>
      <c r="AD76" s="9">
        <f t="shared" si="17"/>
        <v>902.8</v>
      </c>
      <c r="AE76" s="9">
        <f t="shared" si="18"/>
        <v>905.7</v>
      </c>
      <c r="AF76" s="9">
        <f t="shared" si="19"/>
        <v>904.32</v>
      </c>
      <c r="AG76" s="9">
        <f t="shared" si="20"/>
        <v>904.25</v>
      </c>
      <c r="AH76" s="9" t="e">
        <f t="shared" si="21"/>
        <v>#DIV/0!</v>
      </c>
      <c r="AI76" s="9" t="e">
        <f t="shared" si="22"/>
        <v>#DIV/0!</v>
      </c>
      <c r="AJ76" s="9" t="e">
        <f t="shared" si="23"/>
        <v>#DIV/0!</v>
      </c>
      <c r="AK76" s="9" t="e">
        <f t="shared" si="24"/>
        <v>#DIV/0!</v>
      </c>
      <c r="AM76" s="4">
        <f t="shared" si="25"/>
        <v>31055291.599999998</v>
      </c>
    </row>
    <row r="77" spans="1:39" x14ac:dyDescent="0.35">
      <c r="A77" t="s">
        <v>82</v>
      </c>
      <c r="B77" s="4">
        <v>2823127.62</v>
      </c>
      <c r="C77" s="4">
        <v>2818494.22</v>
      </c>
      <c r="D77" s="4">
        <v>2816576.15</v>
      </c>
      <c r="E77" s="4">
        <v>2978024.17</v>
      </c>
      <c r="F77" s="4">
        <v>2976866.37</v>
      </c>
      <c r="G77" s="4">
        <v>2979371.88</v>
      </c>
      <c r="H77" s="4">
        <v>2976095.35</v>
      </c>
      <c r="I77" s="4">
        <v>2967589.56</v>
      </c>
      <c r="J77" s="4"/>
      <c r="K77" s="4"/>
      <c r="L77" s="4"/>
      <c r="M77" s="4"/>
      <c r="N77" s="4">
        <v>3451</v>
      </c>
      <c r="O77" s="4">
        <v>3446</v>
      </c>
      <c r="P77" s="4">
        <v>3442</v>
      </c>
      <c r="Q77" s="4">
        <v>3454</v>
      </c>
      <c r="R77" s="4">
        <v>3452</v>
      </c>
      <c r="S77" s="4">
        <v>3451</v>
      </c>
      <c r="T77" s="4">
        <v>3444</v>
      </c>
      <c r="U77" s="4">
        <v>3439</v>
      </c>
      <c r="V77" s="4"/>
      <c r="W77" s="4"/>
      <c r="X77" s="4"/>
      <c r="Y77" s="4"/>
      <c r="Z77" s="9">
        <f t="shared" si="13"/>
        <v>818.06</v>
      </c>
      <c r="AA77" s="9">
        <f t="shared" si="14"/>
        <v>817.9</v>
      </c>
      <c r="AB77" s="9">
        <f t="shared" si="15"/>
        <v>818.3</v>
      </c>
      <c r="AC77" s="9">
        <f t="shared" si="16"/>
        <v>862.2</v>
      </c>
      <c r="AD77" s="9">
        <f t="shared" si="17"/>
        <v>862.36</v>
      </c>
      <c r="AE77" s="9">
        <f t="shared" si="18"/>
        <v>863.34</v>
      </c>
      <c r="AF77" s="9">
        <f t="shared" si="19"/>
        <v>864.14</v>
      </c>
      <c r="AG77" s="9">
        <f t="shared" si="20"/>
        <v>862.92</v>
      </c>
      <c r="AH77" s="9" t="e">
        <f t="shared" si="21"/>
        <v>#DIV/0!</v>
      </c>
      <c r="AI77" s="9" t="e">
        <f t="shared" si="22"/>
        <v>#DIV/0!</v>
      </c>
      <c r="AJ77" s="9" t="e">
        <f t="shared" si="23"/>
        <v>#DIV/0!</v>
      </c>
      <c r="AK77" s="9" t="e">
        <f t="shared" si="24"/>
        <v>#DIV/0!</v>
      </c>
      <c r="AM77" s="4">
        <f t="shared" si="25"/>
        <v>23336145.32</v>
      </c>
    </row>
    <row r="78" spans="1:39" x14ac:dyDescent="0.35">
      <c r="A78" t="s">
        <v>83</v>
      </c>
      <c r="B78" s="4">
        <v>1359211.41</v>
      </c>
      <c r="C78" s="4">
        <v>1363783.06</v>
      </c>
      <c r="D78" s="4">
        <v>1351234.59</v>
      </c>
      <c r="E78" s="4">
        <v>1426389.3</v>
      </c>
      <c r="F78" s="4">
        <v>1434134.59</v>
      </c>
      <c r="G78" s="4">
        <v>1433202.63</v>
      </c>
      <c r="H78" s="4">
        <v>1437076.59</v>
      </c>
      <c r="I78" s="4">
        <v>1439076.18</v>
      </c>
      <c r="J78" s="4"/>
      <c r="K78" s="4"/>
      <c r="L78" s="4"/>
      <c r="M78" s="4"/>
      <c r="N78" s="4">
        <v>1671</v>
      </c>
      <c r="O78" s="4">
        <v>1674</v>
      </c>
      <c r="P78" s="4">
        <v>1662</v>
      </c>
      <c r="Q78" s="4">
        <v>1666</v>
      </c>
      <c r="R78" s="4">
        <v>1668</v>
      </c>
      <c r="S78" s="4">
        <v>1667</v>
      </c>
      <c r="T78" s="4">
        <v>1672</v>
      </c>
      <c r="U78" s="4">
        <v>1675</v>
      </c>
      <c r="V78" s="4"/>
      <c r="W78" s="4"/>
      <c r="X78" s="4"/>
      <c r="Y78" s="4"/>
      <c r="Z78" s="9">
        <f t="shared" si="13"/>
        <v>813.41</v>
      </c>
      <c r="AA78" s="9">
        <f t="shared" si="14"/>
        <v>814.69</v>
      </c>
      <c r="AB78" s="9">
        <f t="shared" si="15"/>
        <v>813.02</v>
      </c>
      <c r="AC78" s="9">
        <f t="shared" si="16"/>
        <v>856.18</v>
      </c>
      <c r="AD78" s="9">
        <f t="shared" si="17"/>
        <v>859.79</v>
      </c>
      <c r="AE78" s="9">
        <f t="shared" si="18"/>
        <v>859.75</v>
      </c>
      <c r="AF78" s="9">
        <f t="shared" si="19"/>
        <v>859.5</v>
      </c>
      <c r="AG78" s="9">
        <f t="shared" si="20"/>
        <v>859.15</v>
      </c>
      <c r="AH78" s="9" t="e">
        <f t="shared" si="21"/>
        <v>#DIV/0!</v>
      </c>
      <c r="AI78" s="9" t="e">
        <f t="shared" si="22"/>
        <v>#DIV/0!</v>
      </c>
      <c r="AJ78" s="9" t="e">
        <f t="shared" si="23"/>
        <v>#DIV/0!</v>
      </c>
      <c r="AK78" s="9" t="e">
        <f t="shared" si="24"/>
        <v>#DIV/0!</v>
      </c>
      <c r="AM78" s="4">
        <f t="shared" si="25"/>
        <v>11244108.35</v>
      </c>
    </row>
    <row r="79" spans="1:39" x14ac:dyDescent="0.35">
      <c r="A79" t="s">
        <v>84</v>
      </c>
      <c r="B79" s="4">
        <v>1365611.06</v>
      </c>
      <c r="C79" s="4">
        <v>1362573.77</v>
      </c>
      <c r="D79" s="4">
        <v>1358518.18</v>
      </c>
      <c r="E79" s="4">
        <v>1430147.07</v>
      </c>
      <c r="F79" s="4">
        <v>1429583.25</v>
      </c>
      <c r="G79" s="4">
        <v>1428715.04</v>
      </c>
      <c r="H79" s="4">
        <v>1429933.89</v>
      </c>
      <c r="I79" s="4">
        <v>1433291.9</v>
      </c>
      <c r="J79" s="4"/>
      <c r="K79" s="4"/>
      <c r="L79" s="4"/>
      <c r="M79" s="4"/>
      <c r="N79" s="4">
        <v>1682</v>
      </c>
      <c r="O79" s="4">
        <v>1679</v>
      </c>
      <c r="P79" s="4">
        <v>1675</v>
      </c>
      <c r="Q79" s="4">
        <v>1671</v>
      </c>
      <c r="R79" s="4">
        <v>1672</v>
      </c>
      <c r="S79" s="4">
        <v>1670</v>
      </c>
      <c r="T79" s="4">
        <v>1670</v>
      </c>
      <c r="U79" s="4">
        <v>1675</v>
      </c>
      <c r="V79" s="4"/>
      <c r="W79" s="4"/>
      <c r="X79" s="4"/>
      <c r="Y79" s="4"/>
      <c r="Z79" s="9">
        <f t="shared" si="13"/>
        <v>811.9</v>
      </c>
      <c r="AA79" s="9">
        <f t="shared" si="14"/>
        <v>811.54</v>
      </c>
      <c r="AB79" s="9">
        <f t="shared" si="15"/>
        <v>811.06</v>
      </c>
      <c r="AC79" s="9">
        <f t="shared" si="16"/>
        <v>855.86</v>
      </c>
      <c r="AD79" s="9">
        <f t="shared" si="17"/>
        <v>855.01</v>
      </c>
      <c r="AE79" s="9">
        <f t="shared" si="18"/>
        <v>855.52</v>
      </c>
      <c r="AF79" s="9">
        <f t="shared" si="19"/>
        <v>856.25</v>
      </c>
      <c r="AG79" s="9">
        <f t="shared" si="20"/>
        <v>855.7</v>
      </c>
      <c r="AH79" s="9" t="e">
        <f t="shared" si="21"/>
        <v>#DIV/0!</v>
      </c>
      <c r="AI79" s="9" t="e">
        <f t="shared" si="22"/>
        <v>#DIV/0!</v>
      </c>
      <c r="AJ79" s="9" t="e">
        <f t="shared" si="23"/>
        <v>#DIV/0!</v>
      </c>
      <c r="AK79" s="9" t="e">
        <f t="shared" si="24"/>
        <v>#DIV/0!</v>
      </c>
      <c r="AM79" s="4">
        <f t="shared" si="25"/>
        <v>11238374.16</v>
      </c>
    </row>
    <row r="80" spans="1:39" x14ac:dyDescent="0.35">
      <c r="A80" t="s">
        <v>85</v>
      </c>
      <c r="B80" s="4">
        <v>104095.23</v>
      </c>
      <c r="C80" s="4">
        <v>104095.23</v>
      </c>
      <c r="D80" s="4">
        <v>104095.23</v>
      </c>
      <c r="E80" s="4">
        <v>110376.03</v>
      </c>
      <c r="F80" s="4">
        <v>110376.03</v>
      </c>
      <c r="G80" s="4">
        <v>109681.07</v>
      </c>
      <c r="H80" s="4">
        <v>109246.26</v>
      </c>
      <c r="I80" s="4">
        <v>109571.97</v>
      </c>
      <c r="J80" s="4"/>
      <c r="K80" s="4"/>
      <c r="L80" s="4"/>
      <c r="M80" s="4"/>
      <c r="N80" s="4">
        <v>115</v>
      </c>
      <c r="O80" s="4">
        <v>115</v>
      </c>
      <c r="P80" s="4">
        <v>115</v>
      </c>
      <c r="Q80" s="4">
        <v>116</v>
      </c>
      <c r="R80" s="4">
        <v>116</v>
      </c>
      <c r="S80" s="4">
        <v>116</v>
      </c>
      <c r="T80" s="4">
        <v>115</v>
      </c>
      <c r="U80" s="4">
        <v>116</v>
      </c>
      <c r="V80" s="4"/>
      <c r="W80" s="4"/>
      <c r="X80" s="4"/>
      <c r="Y80" s="4"/>
      <c r="Z80" s="9">
        <f t="shared" si="13"/>
        <v>905.18</v>
      </c>
      <c r="AA80" s="9">
        <f t="shared" si="14"/>
        <v>905.18</v>
      </c>
      <c r="AB80" s="9">
        <f t="shared" si="15"/>
        <v>905.18</v>
      </c>
      <c r="AC80" s="9">
        <f t="shared" si="16"/>
        <v>951.52</v>
      </c>
      <c r="AD80" s="9">
        <f t="shared" si="17"/>
        <v>951.52</v>
      </c>
      <c r="AE80" s="9">
        <f t="shared" si="18"/>
        <v>945.53</v>
      </c>
      <c r="AF80" s="9">
        <f t="shared" si="19"/>
        <v>949.97</v>
      </c>
      <c r="AG80" s="9">
        <f t="shared" si="20"/>
        <v>944.59</v>
      </c>
      <c r="AH80" s="9" t="e">
        <f t="shared" si="21"/>
        <v>#DIV/0!</v>
      </c>
      <c r="AI80" s="9" t="e">
        <f t="shared" si="22"/>
        <v>#DIV/0!</v>
      </c>
      <c r="AJ80" s="9" t="e">
        <f t="shared" si="23"/>
        <v>#DIV/0!</v>
      </c>
      <c r="AK80" s="9" t="e">
        <f t="shared" si="24"/>
        <v>#DIV/0!</v>
      </c>
      <c r="AM80" s="4">
        <f t="shared" si="25"/>
        <v>861537.05</v>
      </c>
    </row>
    <row r="81" spans="1:39" x14ac:dyDescent="0.35">
      <c r="A81" t="s">
        <v>86</v>
      </c>
      <c r="B81" s="4">
        <v>2583939.62</v>
      </c>
      <c r="C81" s="4">
        <v>2587326.73</v>
      </c>
      <c r="D81" s="4">
        <v>2585665.94</v>
      </c>
      <c r="E81" s="4">
        <v>2719322.48</v>
      </c>
      <c r="F81" s="4">
        <v>2715230.18</v>
      </c>
      <c r="G81" s="4">
        <v>2713084.2</v>
      </c>
      <c r="H81" s="4">
        <v>2713748.33</v>
      </c>
      <c r="I81" s="4">
        <v>2713750.59</v>
      </c>
      <c r="J81" s="4"/>
      <c r="K81" s="4"/>
      <c r="L81" s="4"/>
      <c r="M81" s="4"/>
      <c r="N81" s="4">
        <v>3050</v>
      </c>
      <c r="O81" s="4">
        <v>3053</v>
      </c>
      <c r="P81" s="4">
        <v>3050</v>
      </c>
      <c r="Q81" s="4">
        <v>3045</v>
      </c>
      <c r="R81" s="4">
        <v>3041</v>
      </c>
      <c r="S81" s="4">
        <v>3037</v>
      </c>
      <c r="T81" s="4">
        <v>3030</v>
      </c>
      <c r="U81" s="4">
        <v>3038</v>
      </c>
      <c r="V81" s="4"/>
      <c r="W81" s="4"/>
      <c r="X81" s="4"/>
      <c r="Y81" s="4"/>
      <c r="Z81" s="9">
        <f t="shared" si="13"/>
        <v>847.19</v>
      </c>
      <c r="AA81" s="9">
        <f t="shared" si="14"/>
        <v>847.47</v>
      </c>
      <c r="AB81" s="9">
        <f t="shared" si="15"/>
        <v>847.76</v>
      </c>
      <c r="AC81" s="9">
        <f t="shared" si="16"/>
        <v>893.05</v>
      </c>
      <c r="AD81" s="9">
        <f t="shared" si="17"/>
        <v>892.87</v>
      </c>
      <c r="AE81" s="9">
        <f t="shared" si="18"/>
        <v>893.34</v>
      </c>
      <c r="AF81" s="9">
        <f t="shared" si="19"/>
        <v>895.63</v>
      </c>
      <c r="AG81" s="9">
        <f t="shared" si="20"/>
        <v>893.27</v>
      </c>
      <c r="AH81" s="9" t="e">
        <f t="shared" si="21"/>
        <v>#DIV/0!</v>
      </c>
      <c r="AI81" s="9" t="e">
        <f t="shared" si="22"/>
        <v>#DIV/0!</v>
      </c>
      <c r="AJ81" s="9" t="e">
        <f t="shared" si="23"/>
        <v>#DIV/0!</v>
      </c>
      <c r="AK81" s="9" t="e">
        <f t="shared" si="24"/>
        <v>#DIV/0!</v>
      </c>
      <c r="AM81" s="4">
        <f t="shared" si="25"/>
        <v>21332068.069999997</v>
      </c>
    </row>
    <row r="82" spans="1:39" x14ac:dyDescent="0.35">
      <c r="A82" t="s">
        <v>87</v>
      </c>
      <c r="B82" s="4">
        <v>2102912.5299999998</v>
      </c>
      <c r="C82" s="4">
        <v>2107760.3199999998</v>
      </c>
      <c r="D82" s="4">
        <v>2107937.33</v>
      </c>
      <c r="E82" s="4">
        <v>2234335.52</v>
      </c>
      <c r="F82" s="4">
        <v>2233547.56</v>
      </c>
      <c r="G82" s="4">
        <v>2239756.9500000002</v>
      </c>
      <c r="H82" s="4">
        <v>2235881.62</v>
      </c>
      <c r="I82" s="4">
        <v>2241337.5099999998</v>
      </c>
      <c r="J82" s="4"/>
      <c r="K82" s="4"/>
      <c r="L82" s="4"/>
      <c r="M82" s="4"/>
      <c r="N82" s="4">
        <v>2537</v>
      </c>
      <c r="O82" s="4">
        <v>2545</v>
      </c>
      <c r="P82" s="4">
        <v>2544</v>
      </c>
      <c r="Q82" s="4">
        <v>2557</v>
      </c>
      <c r="R82" s="4">
        <v>2560</v>
      </c>
      <c r="S82" s="4">
        <v>2563</v>
      </c>
      <c r="T82" s="4">
        <v>2559</v>
      </c>
      <c r="U82" s="4">
        <v>2569</v>
      </c>
      <c r="V82" s="4"/>
      <c r="W82" s="4"/>
      <c r="X82" s="4"/>
      <c r="Y82" s="4"/>
      <c r="Z82" s="9">
        <f t="shared" si="13"/>
        <v>828.9</v>
      </c>
      <c r="AA82" s="9">
        <f t="shared" si="14"/>
        <v>828.2</v>
      </c>
      <c r="AB82" s="9">
        <f t="shared" si="15"/>
        <v>828.59</v>
      </c>
      <c r="AC82" s="9">
        <f t="shared" si="16"/>
        <v>873.81</v>
      </c>
      <c r="AD82" s="9">
        <f t="shared" si="17"/>
        <v>872.48</v>
      </c>
      <c r="AE82" s="9">
        <f t="shared" si="18"/>
        <v>873.88</v>
      </c>
      <c r="AF82" s="9">
        <f t="shared" si="19"/>
        <v>873.73</v>
      </c>
      <c r="AG82" s="9">
        <f t="shared" si="20"/>
        <v>872.46</v>
      </c>
      <c r="AH82" s="9" t="e">
        <f t="shared" si="21"/>
        <v>#DIV/0!</v>
      </c>
      <c r="AI82" s="9" t="e">
        <f t="shared" si="22"/>
        <v>#DIV/0!</v>
      </c>
      <c r="AJ82" s="9" t="e">
        <f t="shared" si="23"/>
        <v>#DIV/0!</v>
      </c>
      <c r="AK82" s="9" t="e">
        <f t="shared" si="24"/>
        <v>#DIV/0!</v>
      </c>
      <c r="AM82" s="4">
        <f t="shared" si="25"/>
        <v>17503469.340000004</v>
      </c>
    </row>
    <row r="83" spans="1:39" x14ac:dyDescent="0.35">
      <c r="A83" t="s">
        <v>88</v>
      </c>
      <c r="B83" s="4">
        <v>1224112.82</v>
      </c>
      <c r="C83" s="4">
        <v>1223995</v>
      </c>
      <c r="D83" s="4">
        <v>1225601.8799999999</v>
      </c>
      <c r="E83" s="4">
        <v>1293367.9099999999</v>
      </c>
      <c r="F83" s="4">
        <v>1296392.48</v>
      </c>
      <c r="G83" s="4">
        <v>1294059.58</v>
      </c>
      <c r="H83" s="4">
        <v>1294415.08</v>
      </c>
      <c r="I83" s="4">
        <v>1296922.77</v>
      </c>
      <c r="J83" s="4"/>
      <c r="K83" s="4"/>
      <c r="L83" s="4"/>
      <c r="M83" s="4"/>
      <c r="N83" s="4">
        <v>1520</v>
      </c>
      <c r="O83" s="4">
        <v>1520</v>
      </c>
      <c r="P83" s="4">
        <v>1519</v>
      </c>
      <c r="Q83" s="4">
        <v>1521</v>
      </c>
      <c r="R83" s="4">
        <v>1525</v>
      </c>
      <c r="S83" s="4">
        <v>1522</v>
      </c>
      <c r="T83" s="4">
        <v>1521</v>
      </c>
      <c r="U83" s="4">
        <v>1523</v>
      </c>
      <c r="V83" s="4"/>
      <c r="W83" s="4"/>
      <c r="X83" s="4"/>
      <c r="Y83" s="4"/>
      <c r="Z83" s="9">
        <f t="shared" si="13"/>
        <v>805.34</v>
      </c>
      <c r="AA83" s="9">
        <f t="shared" si="14"/>
        <v>805.26</v>
      </c>
      <c r="AB83" s="9">
        <f t="shared" si="15"/>
        <v>806.85</v>
      </c>
      <c r="AC83" s="9">
        <f t="shared" si="16"/>
        <v>850.34</v>
      </c>
      <c r="AD83" s="9">
        <f t="shared" si="17"/>
        <v>850.09</v>
      </c>
      <c r="AE83" s="9">
        <f t="shared" si="18"/>
        <v>850.24</v>
      </c>
      <c r="AF83" s="9">
        <f t="shared" si="19"/>
        <v>851.03</v>
      </c>
      <c r="AG83" s="9">
        <f t="shared" si="20"/>
        <v>851.56</v>
      </c>
      <c r="AH83" s="9" t="e">
        <f t="shared" si="21"/>
        <v>#DIV/0!</v>
      </c>
      <c r="AI83" s="9" t="e">
        <f t="shared" si="22"/>
        <v>#DIV/0!</v>
      </c>
      <c r="AJ83" s="9" t="e">
        <f t="shared" si="23"/>
        <v>#DIV/0!</v>
      </c>
      <c r="AK83" s="9" t="e">
        <f t="shared" si="24"/>
        <v>#DIV/0!</v>
      </c>
      <c r="AM83" s="4">
        <f t="shared" si="25"/>
        <v>10148867.52</v>
      </c>
    </row>
    <row r="84" spans="1:39" x14ac:dyDescent="0.35">
      <c r="A84" t="s">
        <v>89</v>
      </c>
      <c r="B84" s="4">
        <v>22587.74</v>
      </c>
      <c r="C84" s="4">
        <v>5183.1099999999997</v>
      </c>
      <c r="D84" s="4">
        <v>7806.32</v>
      </c>
      <c r="E84" s="4">
        <v>17946.14</v>
      </c>
      <c r="F84" s="4">
        <v>21381.74</v>
      </c>
      <c r="G84" s="4">
        <v>30584.58</v>
      </c>
      <c r="H84" s="4">
        <v>33714.980000000003</v>
      </c>
      <c r="I84" s="4">
        <v>14246.35</v>
      </c>
      <c r="J84" s="4"/>
      <c r="K84" s="4"/>
      <c r="L84" s="4"/>
      <c r="M84" s="4"/>
      <c r="N84" s="4">
        <v>100</v>
      </c>
      <c r="O84" s="4">
        <v>77</v>
      </c>
      <c r="P84" s="4">
        <v>75</v>
      </c>
      <c r="Q84" s="4">
        <v>77</v>
      </c>
      <c r="R84" s="4">
        <v>86</v>
      </c>
      <c r="S84" s="4">
        <v>97</v>
      </c>
      <c r="T84" s="4">
        <v>119</v>
      </c>
      <c r="U84" s="4">
        <v>127</v>
      </c>
      <c r="V84" s="4"/>
      <c r="W84" s="4"/>
      <c r="X84" s="4"/>
      <c r="Y84" s="4"/>
      <c r="Z84" s="9">
        <f t="shared" si="13"/>
        <v>225.88</v>
      </c>
      <c r="AA84" s="9">
        <f t="shared" si="14"/>
        <v>67.31</v>
      </c>
      <c r="AB84" s="9">
        <f t="shared" si="15"/>
        <v>104.08</v>
      </c>
      <c r="AC84" s="9">
        <f t="shared" si="16"/>
        <v>233.07</v>
      </c>
      <c r="AD84" s="9">
        <f t="shared" si="17"/>
        <v>248.62</v>
      </c>
      <c r="AE84" s="9">
        <f t="shared" si="18"/>
        <v>315.3</v>
      </c>
      <c r="AF84" s="9">
        <f t="shared" si="19"/>
        <v>283.32</v>
      </c>
      <c r="AG84" s="9">
        <f t="shared" si="20"/>
        <v>112.18</v>
      </c>
      <c r="AH84" s="9" t="e">
        <f t="shared" si="21"/>
        <v>#DIV/0!</v>
      </c>
      <c r="AI84" s="9" t="e">
        <f t="shared" si="22"/>
        <v>#DIV/0!</v>
      </c>
      <c r="AJ84" s="9" t="e">
        <f t="shared" si="23"/>
        <v>#DIV/0!</v>
      </c>
      <c r="AK84" s="9" t="e">
        <f t="shared" si="24"/>
        <v>#DIV/0!</v>
      </c>
      <c r="AM84" s="4">
        <f t="shared" si="25"/>
        <v>153450.96000000002</v>
      </c>
    </row>
    <row r="85" spans="1:39" x14ac:dyDescent="0.35">
      <c r="A85" s="1" t="s">
        <v>3</v>
      </c>
      <c r="B85" s="6">
        <f>SUM(B6:B84)</f>
        <v>260490009.79999998</v>
      </c>
      <c r="C85" s="6">
        <f t="shared" ref="C85:N85" si="26">SUM(C6:C84)</f>
        <v>260408912.63000005</v>
      </c>
      <c r="D85" s="6">
        <f t="shared" si="26"/>
        <v>260330262.58000004</v>
      </c>
      <c r="E85" s="6">
        <f t="shared" si="26"/>
        <v>274751188.62</v>
      </c>
      <c r="F85" s="6">
        <f t="shared" si="26"/>
        <v>274822486.29999995</v>
      </c>
      <c r="G85" s="6">
        <f t="shared" si="26"/>
        <v>275085957.34999996</v>
      </c>
      <c r="H85" s="6">
        <f t="shared" si="26"/>
        <v>275241809.53999996</v>
      </c>
      <c r="I85" s="6">
        <f t="shared" si="26"/>
        <v>275297684.40999991</v>
      </c>
      <c r="J85" s="6">
        <f t="shared" si="26"/>
        <v>0</v>
      </c>
      <c r="K85" s="6">
        <f t="shared" si="26"/>
        <v>0</v>
      </c>
      <c r="L85" s="6">
        <f t="shared" si="26"/>
        <v>0</v>
      </c>
      <c r="M85" s="6">
        <f t="shared" si="26"/>
        <v>0</v>
      </c>
      <c r="N85" s="6">
        <f t="shared" si="26"/>
        <v>311936</v>
      </c>
      <c r="O85" s="6">
        <f>SUM(O6:O84)</f>
        <v>311728</v>
      </c>
      <c r="P85" s="6">
        <f t="shared" ref="P85" si="27">SUM(P6:P84)</f>
        <v>311618</v>
      </c>
      <c r="Q85" s="6">
        <f t="shared" ref="Q85" si="28">SUM(Q6:Q84)</f>
        <v>311988</v>
      </c>
      <c r="R85" s="6">
        <f t="shared" ref="R85" si="29">SUM(R6:R84)</f>
        <v>312156</v>
      </c>
      <c r="S85" s="6">
        <f t="shared" ref="S85" si="30">SUM(S6:S84)</f>
        <v>312357</v>
      </c>
      <c r="T85" s="6">
        <f t="shared" ref="T85" si="31">SUM(T6:T84)</f>
        <v>312203</v>
      </c>
      <c r="U85" s="6">
        <f t="shared" ref="U85" si="32">SUM(U6:U84)</f>
        <v>312378</v>
      </c>
      <c r="V85" s="6">
        <f t="shared" ref="V85" si="33">SUM(V6:V84)</f>
        <v>0</v>
      </c>
      <c r="W85" s="6">
        <f t="shared" ref="W85" si="34">SUM(W6:W84)</f>
        <v>0</v>
      </c>
      <c r="X85" s="6">
        <f t="shared" ref="X85" si="35">SUM(X6:X84)</f>
        <v>0</v>
      </c>
      <c r="Y85" s="6">
        <f t="shared" ref="Y85" si="36">SUM(Y6:Y84)</f>
        <v>0</v>
      </c>
      <c r="Z85" s="11">
        <f t="shared" si="13"/>
        <v>835.08</v>
      </c>
      <c r="AA85" s="11">
        <f t="shared" si="14"/>
        <v>835.37</v>
      </c>
      <c r="AB85" s="11">
        <f t="shared" si="15"/>
        <v>835.41</v>
      </c>
      <c r="AC85" s="11">
        <f t="shared" si="16"/>
        <v>880.65</v>
      </c>
      <c r="AD85" s="11">
        <f t="shared" si="17"/>
        <v>880.4</v>
      </c>
      <c r="AE85" s="11">
        <f t="shared" si="18"/>
        <v>880.68</v>
      </c>
      <c r="AF85" s="11">
        <f t="shared" si="19"/>
        <v>881.61</v>
      </c>
      <c r="AG85" s="11">
        <f t="shared" si="20"/>
        <v>881.3</v>
      </c>
      <c r="AH85" s="11" t="e">
        <f t="shared" si="21"/>
        <v>#DIV/0!</v>
      </c>
      <c r="AI85" s="11" t="e">
        <f t="shared" si="22"/>
        <v>#DIV/0!</v>
      </c>
      <c r="AJ85" s="11" t="e">
        <f t="shared" si="23"/>
        <v>#DIV/0!</v>
      </c>
      <c r="AK85" s="11" t="e">
        <f t="shared" si="24"/>
        <v>#DIV/0!</v>
      </c>
      <c r="AM85" s="6">
        <f>SUM(AM6:AM84)</f>
        <v>2156428311.23</v>
      </c>
    </row>
    <row r="86" spans="1:39" x14ac:dyDescent="0.35">
      <c r="A86" t="s">
        <v>172</v>
      </c>
      <c r="B86">
        <f t="shared" ref="B86:M86" si="37">B85/SUM(B6:B83)</f>
        <v>1.0000867200198065</v>
      </c>
      <c r="C86">
        <f t="shared" si="37"/>
        <v>1.0000199041312103</v>
      </c>
      <c r="D86">
        <f t="shared" si="37"/>
        <v>1.0000299871171783</v>
      </c>
      <c r="E86">
        <f t="shared" si="37"/>
        <v>1.0000653220550888</v>
      </c>
      <c r="F86">
        <f t="shared" si="37"/>
        <v>1.0000778080569737</v>
      </c>
      <c r="G86">
        <f t="shared" si="37"/>
        <v>1.0001111942649656</v>
      </c>
      <c r="H86">
        <f t="shared" si="37"/>
        <v>1.0001225072251378</v>
      </c>
      <c r="I86">
        <f t="shared" si="37"/>
        <v>1.0000517515695837</v>
      </c>
      <c r="J86" t="e">
        <f t="shared" si="37"/>
        <v>#DIV/0!</v>
      </c>
      <c r="K86" t="e">
        <f t="shared" si="37"/>
        <v>#DIV/0!</v>
      </c>
      <c r="L86" t="e">
        <f t="shared" si="37"/>
        <v>#DIV/0!</v>
      </c>
      <c r="M86" t="e">
        <f t="shared" si="37"/>
        <v>#DIV/0!</v>
      </c>
    </row>
  </sheetData>
  <mergeCells count="3">
    <mergeCell ref="B4:M4"/>
    <mergeCell ref="N4:Y4"/>
    <mergeCell ref="Z4:AK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008EB-B602-46DA-AA05-76C184C9E97A}">
  <dimension ref="A1:A86"/>
  <sheetViews>
    <sheetView workbookViewId="0">
      <selection activeCell="AZ89" sqref="AZ89"/>
    </sheetView>
  </sheetViews>
  <sheetFormatPr defaultRowHeight="14.5" x14ac:dyDescent="0.35"/>
  <cols>
    <col min="1" max="1" width="226.54296875" customWidth="1"/>
  </cols>
  <sheetData>
    <row r="1" spans="1:1" ht="18.5" x14ac:dyDescent="0.45">
      <c r="A1" s="33" t="s">
        <v>119</v>
      </c>
    </row>
    <row r="3" spans="1:1" ht="18.5" x14ac:dyDescent="0.45">
      <c r="A3" s="34" t="s">
        <v>176</v>
      </c>
    </row>
    <row r="4" spans="1:1" ht="18.5" x14ac:dyDescent="0.45">
      <c r="A4" s="34" t="s">
        <v>168</v>
      </c>
    </row>
    <row r="6" spans="1:1" ht="18.5" x14ac:dyDescent="0.45">
      <c r="A6" s="33" t="s">
        <v>120</v>
      </c>
    </row>
    <row r="8" spans="1:1" ht="18.5" x14ac:dyDescent="0.45">
      <c r="A8" s="34" t="s">
        <v>121</v>
      </c>
    </row>
    <row r="27" spans="1:1" ht="37" x14ac:dyDescent="0.45">
      <c r="A27" s="37" t="s">
        <v>140</v>
      </c>
    </row>
    <row r="34" spans="1:1" ht="18.5" x14ac:dyDescent="0.45">
      <c r="A34" s="34" t="s">
        <v>159</v>
      </c>
    </row>
    <row r="48" spans="1:1" ht="35.5" customHeight="1" x14ac:dyDescent="0.45">
      <c r="A48" s="35" t="s">
        <v>122</v>
      </c>
    </row>
    <row r="49" spans="1:1" ht="18.5" x14ac:dyDescent="0.45">
      <c r="A49" s="36" t="s">
        <v>123</v>
      </c>
    </row>
    <row r="50" spans="1:1" ht="18.5" x14ac:dyDescent="0.45">
      <c r="A50" s="35" t="s">
        <v>124</v>
      </c>
    </row>
    <row r="51" spans="1:1" ht="18.5" x14ac:dyDescent="0.45">
      <c r="A51" s="35" t="s">
        <v>125</v>
      </c>
    </row>
    <row r="84" spans="1:1" ht="74" x14ac:dyDescent="0.45">
      <c r="A84" s="35" t="s">
        <v>126</v>
      </c>
    </row>
    <row r="85" spans="1:1" ht="18.5" x14ac:dyDescent="0.45">
      <c r="A85" s="35" t="s">
        <v>127</v>
      </c>
    </row>
    <row r="86" spans="1:1" ht="18.5" x14ac:dyDescent="0.45">
      <c r="A86" s="35" t="s">
        <v>171</v>
      </c>
    </row>
  </sheetData>
  <hyperlinks>
    <hyperlink ref="A49" r:id="rId1" location="finantsulevaated" xr:uid="{8DCC1F55-9A37-4A78-A811-6E101D420416}"/>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7C248-8DFF-420C-98C8-A5C5B744D8D1}">
  <dimension ref="A1:AO180"/>
  <sheetViews>
    <sheetView tabSelected="1" topLeftCell="B1" workbookViewId="0">
      <pane ySplit="4" topLeftCell="A5" activePane="bottomLeft" state="frozen"/>
      <selection activeCell="B1" sqref="B1"/>
      <selection pane="bottomLeft" activeCell="B6" sqref="B6"/>
    </sheetView>
  </sheetViews>
  <sheetFormatPr defaultRowHeight="14.5" x14ac:dyDescent="0.35"/>
  <cols>
    <col min="1" max="1" width="16.6328125" hidden="1" customWidth="1"/>
    <col min="2" max="2" width="17.7265625" customWidth="1"/>
    <col min="3" max="3" width="12.26953125" customWidth="1"/>
    <col min="4" max="4" width="14.81640625" customWidth="1"/>
    <col min="5" max="5" width="12" customWidth="1"/>
    <col min="6" max="7" width="12.81640625" customWidth="1"/>
    <col min="8" max="8" width="12.7265625" customWidth="1"/>
    <col min="9" max="9" width="13" bestFit="1" customWidth="1"/>
    <col min="10" max="10" width="13" customWidth="1"/>
    <col min="11" max="12" width="12.90625" customWidth="1"/>
    <col min="13" max="13" width="11.90625" bestFit="1" customWidth="1"/>
    <col min="14" max="14" width="12.1796875" customWidth="1"/>
    <col min="15" max="17" width="12.26953125" customWidth="1"/>
    <col min="18" max="18" width="12.08984375" bestFit="1" customWidth="1"/>
    <col min="19" max="19" width="13.1796875" bestFit="1" customWidth="1"/>
    <col min="20" max="20" width="13.1796875" customWidth="1"/>
    <col min="21" max="21" width="13.1796875" bestFit="1" customWidth="1"/>
    <col min="22" max="22" width="12.08984375" bestFit="1" customWidth="1"/>
    <col min="23" max="42" width="12" bestFit="1" customWidth="1"/>
    <col min="43" max="43" width="10.26953125" bestFit="1" customWidth="1"/>
  </cols>
  <sheetData>
    <row r="1" spans="1:20" x14ac:dyDescent="0.35">
      <c r="A1" t="s">
        <v>13</v>
      </c>
      <c r="B1" s="31" t="s">
        <v>90</v>
      </c>
      <c r="D1" s="1" t="s">
        <v>129</v>
      </c>
      <c r="K1" s="1" t="s">
        <v>130</v>
      </c>
      <c r="R1" s="43" t="s">
        <v>113</v>
      </c>
    </row>
    <row r="2" spans="1:20" x14ac:dyDescent="0.35">
      <c r="A2" t="s">
        <v>14</v>
      </c>
      <c r="B2" s="12" t="s">
        <v>3</v>
      </c>
      <c r="D2" s="1"/>
      <c r="E2" s="2">
        <v>2024</v>
      </c>
      <c r="F2" s="2">
        <v>2025</v>
      </c>
      <c r="G2" s="2" t="s">
        <v>188</v>
      </c>
      <c r="H2" s="2">
        <v>2026</v>
      </c>
      <c r="I2" s="2">
        <v>2027</v>
      </c>
      <c r="K2" s="1"/>
      <c r="L2" s="2">
        <v>2024</v>
      </c>
      <c r="M2" s="2">
        <v>2025</v>
      </c>
      <c r="N2" s="2" t="s">
        <v>188</v>
      </c>
      <c r="O2" s="2">
        <v>2026</v>
      </c>
      <c r="P2" s="2">
        <v>2027</v>
      </c>
      <c r="R2" s="2" t="s">
        <v>183</v>
      </c>
      <c r="T2" s="2"/>
    </row>
    <row r="3" spans="1:20" x14ac:dyDescent="0.35">
      <c r="A3" t="s">
        <v>15</v>
      </c>
      <c r="D3" t="s">
        <v>2</v>
      </c>
      <c r="E3" s="39">
        <f>M77</f>
        <v>0.11399962274569275</v>
      </c>
      <c r="F3" s="39">
        <f>N77</f>
        <v>6.7919646824361246E-2</v>
      </c>
      <c r="G3" s="7">
        <f>SUM(F33:F40)/SUM(F49:F56)/(SUM(E33:E40)/SUM(E49:E56))-1</f>
        <v>5.4653601984486988E-2</v>
      </c>
      <c r="H3" s="3">
        <f>O70</f>
        <v>5.3140651612957335E-2</v>
      </c>
      <c r="I3" s="3">
        <v>5.0999999999999997E-2</v>
      </c>
      <c r="K3" s="45" t="s">
        <v>128</v>
      </c>
      <c r="L3" s="39">
        <f>SUM(D49:D60)/SUM(C49:C60)-1</f>
        <v>4.4878244358541597E-3</v>
      </c>
      <c r="M3" s="39">
        <f>SUM(E49:E60)/SUM(D49:D60)-1</f>
        <v>5.239971715664371E-3</v>
      </c>
      <c r="N3" s="39">
        <f>SUM(F49:F56)/SUM(E49:E56)-1</f>
        <v>2.7781259138572878E-3</v>
      </c>
      <c r="O3" s="3">
        <f>N3</f>
        <v>2.7781259138572878E-3</v>
      </c>
      <c r="P3" s="3">
        <f>O3-0.002</f>
        <v>7.7812591385728776E-4</v>
      </c>
      <c r="R3" s="3">
        <v>2E-3</v>
      </c>
      <c r="T3" s="2"/>
    </row>
    <row r="4" spans="1:20" x14ac:dyDescent="0.35">
      <c r="A4" t="s">
        <v>16</v>
      </c>
      <c r="B4" s="32" t="s">
        <v>118</v>
      </c>
      <c r="D4" t="s">
        <v>161</v>
      </c>
      <c r="E4" s="39">
        <f>Q77</f>
        <v>8.1011047462413055E-2</v>
      </c>
      <c r="F4" s="39">
        <f>R77</f>
        <v>5.5608000816462333E-2</v>
      </c>
      <c r="G4" s="7">
        <f>SUM(K34:K40)/SUM(K50:K56)/(SUM(J34:J40)/SUM(J50:J56))-1</f>
        <v>4.8055020357303802E-2</v>
      </c>
      <c r="H4" s="3">
        <f>G4</f>
        <v>4.8055020357303802E-2</v>
      </c>
      <c r="I4" s="3">
        <v>4.7E-2</v>
      </c>
      <c r="K4" s="45" t="s">
        <v>160</v>
      </c>
      <c r="L4" s="39">
        <f>SUM(I49:I60)/SUM(H49:H60)-1</f>
        <v>-5.9281432086522035E-3</v>
      </c>
      <c r="M4" s="39">
        <f>SUM(J49:J60)/SUM(I49:I60)-1</f>
        <v>-5.229975799835529E-3</v>
      </c>
      <c r="N4" s="39">
        <f>SUM(K50:K56)/SUM(J50:J56)-1</f>
        <v>6.5171629852087687E-3</v>
      </c>
      <c r="O4" s="3">
        <f>N4</f>
        <v>6.5171629852087687E-3</v>
      </c>
      <c r="P4" s="3">
        <f>O4</f>
        <v>6.5171629852087687E-3</v>
      </c>
      <c r="T4" s="2"/>
    </row>
    <row r="5" spans="1:20" x14ac:dyDescent="0.35">
      <c r="A5" t="s">
        <v>17</v>
      </c>
    </row>
    <row r="6" spans="1:20" x14ac:dyDescent="0.35">
      <c r="A6" t="s">
        <v>18</v>
      </c>
      <c r="C6" s="62" t="s">
        <v>187</v>
      </c>
      <c r="D6" s="62"/>
      <c r="E6" s="62"/>
      <c r="F6" s="62"/>
      <c r="G6" s="63"/>
      <c r="H6" s="62" t="s">
        <v>184</v>
      </c>
      <c r="I6" s="62"/>
      <c r="J6" s="62"/>
      <c r="K6" s="62"/>
    </row>
    <row r="7" spans="1:20" x14ac:dyDescent="0.35">
      <c r="A7" t="s">
        <v>19</v>
      </c>
      <c r="B7" s="1" t="s">
        <v>7</v>
      </c>
      <c r="C7" s="2">
        <v>2023</v>
      </c>
      <c r="D7" s="2">
        <v>2024</v>
      </c>
      <c r="E7" s="2">
        <v>2025</v>
      </c>
      <c r="F7" s="2">
        <v>2026</v>
      </c>
      <c r="G7" s="2">
        <v>2027</v>
      </c>
      <c r="H7" s="2">
        <v>2024</v>
      </c>
      <c r="I7" s="2">
        <v>2025</v>
      </c>
      <c r="J7" s="2">
        <v>2026</v>
      </c>
      <c r="K7" s="2">
        <v>2027</v>
      </c>
      <c r="L7" s="2"/>
    </row>
    <row r="8" spans="1:20" x14ac:dyDescent="0.35">
      <c r="A8" t="s">
        <v>20</v>
      </c>
      <c r="B8" t="s">
        <v>8</v>
      </c>
      <c r="C8" s="4">
        <f>SUM(D114:D125)</f>
        <v>0</v>
      </c>
      <c r="D8" s="4">
        <f>SUM(D127:D138)</f>
        <v>65660898.675000019</v>
      </c>
      <c r="E8" s="4">
        <f>SUM(D140:D151)</f>
        <v>161337201.96705002</v>
      </c>
      <c r="F8" s="4">
        <f>SUM(D153:D164)</f>
        <v>267911006.14454895</v>
      </c>
      <c r="G8" s="4">
        <f>SUM(D166:D177)</f>
        <v>344563891.24024588</v>
      </c>
      <c r="H8" s="26" t="s">
        <v>114</v>
      </c>
      <c r="I8" s="7">
        <f t="shared" ref="I8:K10" si="0">E8/D8-1</f>
        <v>1.457127532865738</v>
      </c>
      <c r="J8" s="7">
        <f t="shared" si="0"/>
        <v>0.66056559106104107</v>
      </c>
      <c r="K8" s="7">
        <f t="shared" si="0"/>
        <v>0.28611323662582033</v>
      </c>
      <c r="L8" s="7"/>
    </row>
    <row r="9" spans="1:20" x14ac:dyDescent="0.35">
      <c r="A9" t="s">
        <v>21</v>
      </c>
      <c r="B9" t="s">
        <v>162</v>
      </c>
      <c r="C9" s="4">
        <f>SUM(E114:I125)+SUM(L114:L125)</f>
        <v>1688520925</v>
      </c>
      <c r="D9" s="4">
        <f>SUM(E127:I138)+SUM(L127:L138)</f>
        <v>1802702049.3250005</v>
      </c>
      <c r="E9" s="4">
        <f>SUM(E140:I151)+SUM(L140:L151)</f>
        <v>1820554554.0329502</v>
      </c>
      <c r="F9" s="4">
        <f>SUM(E153:I164)+SUM(L153:L164)</f>
        <v>1806386117.5008802</v>
      </c>
      <c r="G9" s="4">
        <f>SUM(E166:I177)+SUM(L166:L177)</f>
        <v>1825817068.6955781</v>
      </c>
      <c r="H9" s="7">
        <f>D9/C9-1</f>
        <v>6.762197769328826E-2</v>
      </c>
      <c r="I9" s="7">
        <f t="shared" si="0"/>
        <v>9.9031921079992813E-3</v>
      </c>
      <c r="J9" s="7">
        <f t="shared" si="0"/>
        <v>-7.7824839144113866E-3</v>
      </c>
      <c r="K9" s="7">
        <f t="shared" si="0"/>
        <v>1.0756809414357305E-2</v>
      </c>
      <c r="L9" s="7"/>
    </row>
    <row r="10" spans="1:20" x14ac:dyDescent="0.35">
      <c r="A10" t="s">
        <v>22</v>
      </c>
      <c r="B10" s="1" t="s">
        <v>3</v>
      </c>
      <c r="C10" s="6">
        <f>SUM(C8:C9)</f>
        <v>1688520925</v>
      </c>
      <c r="D10" s="6">
        <f>SUM(D8:D9)</f>
        <v>1868362948.0000005</v>
      </c>
      <c r="E10" s="6">
        <f>SUM(E8:E9)</f>
        <v>1981891756.0000002</v>
      </c>
      <c r="F10" s="6">
        <f>SUM(F8:F9)</f>
        <v>2074297123.6454291</v>
      </c>
      <c r="G10" s="6">
        <f>SUM(G8:G9)</f>
        <v>2170380959.9358239</v>
      </c>
      <c r="H10" s="41">
        <f>D10/C10-1</f>
        <v>0.10650861374430431</v>
      </c>
      <c r="I10" s="41">
        <f t="shared" si="0"/>
        <v>6.0763786887086058E-2</v>
      </c>
      <c r="J10" s="41">
        <f t="shared" si="0"/>
        <v>4.6624830728358324E-2</v>
      </c>
      <c r="K10" s="41">
        <f t="shared" si="0"/>
        <v>4.6321153895992673E-2</v>
      </c>
      <c r="L10" s="41"/>
    </row>
    <row r="11" spans="1:20" x14ac:dyDescent="0.35">
      <c r="A11" t="s">
        <v>23</v>
      </c>
      <c r="B11" t="s">
        <v>9</v>
      </c>
      <c r="D11" s="4">
        <f>D10-C10</f>
        <v>179842023.00000048</v>
      </c>
      <c r="E11" s="4">
        <f>E10-D10</f>
        <v>113528807.99999976</v>
      </c>
      <c r="F11" s="4">
        <f>F10-E10</f>
        <v>92405367.645428896</v>
      </c>
      <c r="G11" s="4">
        <f>G10-F10</f>
        <v>96083836.290394783</v>
      </c>
    </row>
    <row r="12" spans="1:20" x14ac:dyDescent="0.35">
      <c r="A12" t="s">
        <v>24</v>
      </c>
      <c r="E12" s="4"/>
      <c r="F12" s="4"/>
      <c r="G12" s="4"/>
    </row>
    <row r="13" spans="1:20" x14ac:dyDescent="0.35">
      <c r="A13" t="s">
        <v>25</v>
      </c>
    </row>
    <row r="14" spans="1:20" x14ac:dyDescent="0.35">
      <c r="A14" t="s">
        <v>26</v>
      </c>
    </row>
    <row r="15" spans="1:20" x14ac:dyDescent="0.35">
      <c r="A15" t="s">
        <v>27</v>
      </c>
      <c r="E15" s="55"/>
    </row>
    <row r="16" spans="1:20" x14ac:dyDescent="0.35">
      <c r="A16" t="s">
        <v>28</v>
      </c>
    </row>
    <row r="17" spans="1:20" x14ac:dyDescent="0.35">
      <c r="A17" t="s">
        <v>29</v>
      </c>
    </row>
    <row r="18" spans="1:20" x14ac:dyDescent="0.35">
      <c r="A18" t="s">
        <v>30</v>
      </c>
    </row>
    <row r="19" spans="1:20" x14ac:dyDescent="0.35">
      <c r="A19" t="s">
        <v>31</v>
      </c>
    </row>
    <row r="20" spans="1:20" x14ac:dyDescent="0.35">
      <c r="A20" t="s">
        <v>32</v>
      </c>
    </row>
    <row r="21" spans="1:20" x14ac:dyDescent="0.35">
      <c r="A21" t="s">
        <v>33</v>
      </c>
    </row>
    <row r="22" spans="1:20" x14ac:dyDescent="0.35">
      <c r="A22" t="s">
        <v>34</v>
      </c>
    </row>
    <row r="23" spans="1:20" x14ac:dyDescent="0.35">
      <c r="A23" t="s">
        <v>35</v>
      </c>
    </row>
    <row r="24" spans="1:20" x14ac:dyDescent="0.35">
      <c r="A24" t="s">
        <v>36</v>
      </c>
    </row>
    <row r="25" spans="1:20" x14ac:dyDescent="0.35">
      <c r="A25" t="s">
        <v>37</v>
      </c>
    </row>
    <row r="26" spans="1:20" x14ac:dyDescent="0.35">
      <c r="A26" t="s">
        <v>38</v>
      </c>
    </row>
    <row r="27" spans="1:20" x14ac:dyDescent="0.35">
      <c r="A27" t="s">
        <v>39</v>
      </c>
    </row>
    <row r="28" spans="1:20" x14ac:dyDescent="0.35">
      <c r="A28" t="s">
        <v>40</v>
      </c>
    </row>
    <row r="29" spans="1:20" x14ac:dyDescent="0.35">
      <c r="A29" t="s">
        <v>41</v>
      </c>
    </row>
    <row r="30" spans="1:20" x14ac:dyDescent="0.35">
      <c r="A30" t="s">
        <v>42</v>
      </c>
      <c r="B30" s="54" t="s">
        <v>153</v>
      </c>
    </row>
    <row r="31" spans="1:20" x14ac:dyDescent="0.35">
      <c r="A31" t="s">
        <v>43</v>
      </c>
      <c r="B31" s="65" t="s">
        <v>144</v>
      </c>
      <c r="C31" s="62" t="s">
        <v>169</v>
      </c>
      <c r="D31" s="62"/>
      <c r="E31" s="62"/>
      <c r="F31" s="63"/>
      <c r="G31" s="63"/>
      <c r="H31" s="62" t="s">
        <v>161</v>
      </c>
      <c r="I31" s="62"/>
      <c r="J31" s="62"/>
      <c r="K31" s="63"/>
      <c r="L31" s="63"/>
      <c r="M31" s="62" t="s">
        <v>141</v>
      </c>
      <c r="N31" s="62"/>
      <c r="O31" s="63"/>
      <c r="P31" s="63"/>
      <c r="Q31" s="62" t="s">
        <v>163</v>
      </c>
      <c r="R31" s="62"/>
      <c r="S31" s="63"/>
      <c r="T31" s="63"/>
    </row>
    <row r="32" spans="1:20" x14ac:dyDescent="0.35">
      <c r="A32" t="s">
        <v>44</v>
      </c>
      <c r="B32" s="65"/>
      <c r="C32" s="42">
        <v>2023</v>
      </c>
      <c r="D32" s="42">
        <v>2024</v>
      </c>
      <c r="E32" s="42">
        <v>2025</v>
      </c>
      <c r="F32" s="42">
        <v>2026</v>
      </c>
      <c r="G32" s="42">
        <v>2027</v>
      </c>
      <c r="H32" s="42">
        <v>2023</v>
      </c>
      <c r="I32" s="42">
        <v>2024</v>
      </c>
      <c r="J32" s="42">
        <v>2025</v>
      </c>
      <c r="K32" s="42">
        <v>2026</v>
      </c>
      <c r="L32" s="42">
        <v>2027</v>
      </c>
      <c r="M32" s="42">
        <v>2024</v>
      </c>
      <c r="N32" s="42">
        <v>2025</v>
      </c>
      <c r="O32" s="42">
        <v>2026</v>
      </c>
      <c r="P32" s="42">
        <v>2027</v>
      </c>
      <c r="Q32" s="42">
        <v>2024</v>
      </c>
      <c r="R32" s="42">
        <v>2025</v>
      </c>
      <c r="S32" s="42">
        <v>2026</v>
      </c>
      <c r="T32" s="42">
        <v>2027</v>
      </c>
    </row>
    <row r="33" spans="1:20" x14ac:dyDescent="0.35">
      <c r="A33" t="s">
        <v>45</v>
      </c>
      <c r="B33">
        <v>1</v>
      </c>
      <c r="C33" s="4">
        <f>VLOOKUP($B$2,Pension2023!$A$6:$AK$85,Pension2023!B$1,FALSE)</f>
        <v>193960880.90000001</v>
      </c>
      <c r="D33" s="4">
        <f>VLOOKUP($B$2,Pension2024!$A$6:$AK$85,Pension2024!B$1,FALSE)</f>
        <v>221453175.55000004</v>
      </c>
      <c r="E33" s="4">
        <f>VLOOKUP($B$2,Pension2025!$A$6:$AK$85,Pension2025!B$1,FALSE)</f>
        <v>245354560.86000001</v>
      </c>
      <c r="F33" s="25">
        <f>VLOOKUP($B$2,Pension2026!$A$6:$AK$85,Pension2026!B$1,FALSE)</f>
        <v>260490009.79999998</v>
      </c>
      <c r="G33" s="5">
        <f t="shared" ref="F33:G44" si="1">G49*G65</f>
        <v>274546083.97903281</v>
      </c>
      <c r="H33" s="4">
        <f>VLOOKUP($B$2,'VMS algne'!$C$3:$AA$82,'VMS algne'!D$84,FALSE)</f>
        <v>1085386486.6599998</v>
      </c>
      <c r="I33" s="4">
        <f>VLOOKUP($B$2,'VMS algne'!$C$3:$AA$82,'VMS algne'!P$84,FALSE)</f>
        <v>1172898550.9999998</v>
      </c>
      <c r="J33" s="4">
        <f>VLOOKUP($B$2,'VMS algne'!$C$3:$CA$82,'VMS algne'!AB$84,FALSE)</f>
        <v>1226523858.4800007</v>
      </c>
      <c r="K33" s="25">
        <f>VLOOKUP($B$2,'VMS algne'!$C$3:$CA$82,'VMS algne'!AN$84,FALSE)</f>
        <v>1321266885.0699995</v>
      </c>
      <c r="L33" s="5">
        <f t="shared" ref="K33:L44" si="2">L49*L65</f>
        <v>1392382053.1521866</v>
      </c>
      <c r="M33" s="39">
        <f t="shared" ref="M33:M45" si="3">D33/C33-1</f>
        <v>0.14174144045145987</v>
      </c>
      <c r="N33" s="39">
        <f t="shared" ref="N33:N45" si="4">E33/D33-1</f>
        <v>0.10792974745400974</v>
      </c>
      <c r="O33" s="61">
        <f t="shared" ref="O33:P45" si="5">F33/E33-1</f>
        <v>6.1688068430227005E-2</v>
      </c>
      <c r="P33" s="56">
        <f t="shared" si="5"/>
        <v>5.3960127644913758E-2</v>
      </c>
      <c r="Q33" s="39">
        <f t="shared" ref="Q33:Q45" si="6">I33/H33-1</f>
        <v>8.062756024289186E-2</v>
      </c>
      <c r="R33" s="39">
        <f t="shared" ref="R33:R45" si="7">J33/I33-1</f>
        <v>4.5720328867556947E-2</v>
      </c>
      <c r="S33" s="61">
        <f t="shared" ref="S33:T45" si="8">K33/J33-1</f>
        <v>7.7245155840189872E-2</v>
      </c>
      <c r="T33" s="56">
        <f t="shared" si="8"/>
        <v>5.3823469645513322E-2</v>
      </c>
    </row>
    <row r="34" spans="1:20" x14ac:dyDescent="0.35">
      <c r="A34" t="s">
        <v>46</v>
      </c>
      <c r="B34">
        <v>2</v>
      </c>
      <c r="C34" s="4">
        <f>VLOOKUP($B$2,Pension2023!$A$6:$AK$85,Pension2023!C$1,FALSE)</f>
        <v>193749139.63999999</v>
      </c>
      <c r="D34" s="4">
        <f>VLOOKUP($B$2,Pension2024!$A$6:$AK$85,Pension2024!C$1,FALSE)</f>
        <v>221445581.96000007</v>
      </c>
      <c r="E34" s="4">
        <f>VLOOKUP($B$2,Pension2025!$A$6:$AK$85,Pension2025!C$1,FALSE)</f>
        <v>245388120.52000004</v>
      </c>
      <c r="F34" s="25">
        <f>VLOOKUP($B$2,Pension2026!$A$6:$AK$85,Pension2026!C$1,FALSE)</f>
        <v>260408912.63000005</v>
      </c>
      <c r="G34" s="5">
        <f t="shared" ref="G34" si="9">G50*G66</f>
        <v>274460610.7953881</v>
      </c>
      <c r="H34" s="4">
        <f>VLOOKUP($B$2,'VMS algne'!$C$3:$AA$82,'VMS algne'!E$84,FALSE)</f>
        <v>1093074771.7299998</v>
      </c>
      <c r="I34" s="4">
        <f>VLOOKUP($B$2,'VMS algne'!$C$3:$AA$82,'VMS algne'!Q$84,FALSE)</f>
        <v>1173141382.7800002</v>
      </c>
      <c r="J34" s="4">
        <f>VLOOKUP($B$2,'VMS algne'!$C$3:$CA$82,'VMS algne'!AC$84,FALSE)</f>
        <v>1246853042.1799998</v>
      </c>
      <c r="K34" s="25">
        <f>VLOOKUP($B$2,'VMS algne'!$C$3:$CA$82,'VMS algne'!AO$84,FALSE)</f>
        <v>1307616845.7400002</v>
      </c>
      <c r="L34" s="5">
        <f t="shared" ref="L34" si="10">L50*L66</f>
        <v>1377997321.3446493</v>
      </c>
      <c r="M34" s="39">
        <f t="shared" si="3"/>
        <v>0.14295001449535261</v>
      </c>
      <c r="N34" s="39">
        <f t="shared" si="4"/>
        <v>0.10811928758336986</v>
      </c>
      <c r="O34" s="61">
        <f t="shared" si="5"/>
        <v>6.1212385009386638E-2</v>
      </c>
      <c r="P34" s="56">
        <f t="shared" si="5"/>
        <v>5.396012764491398E-2</v>
      </c>
      <c r="Q34" s="39">
        <f t="shared" si="6"/>
        <v>7.3248979045852147E-2</v>
      </c>
      <c r="R34" s="39">
        <f t="shared" si="7"/>
        <v>6.2832716057909854E-2</v>
      </c>
      <c r="S34" s="61">
        <f t="shared" si="8"/>
        <v>4.8733733250360345E-2</v>
      </c>
      <c r="T34" s="56">
        <f t="shared" si="8"/>
        <v>5.3823469645513544E-2</v>
      </c>
    </row>
    <row r="35" spans="1:20" x14ac:dyDescent="0.35">
      <c r="A35" t="s">
        <v>47</v>
      </c>
      <c r="B35">
        <v>3</v>
      </c>
      <c r="C35" s="4">
        <f>VLOOKUP($B$2,Pension2023!$A$6:$AK$85,Pension2023!D$1,FALSE)</f>
        <v>194058835.54000008</v>
      </c>
      <c r="D35" s="4">
        <f>VLOOKUP($B$2,Pension2024!$A$6:$AK$85,Pension2024!D$1,FALSE)</f>
        <v>221480376.19000003</v>
      </c>
      <c r="E35" s="4">
        <f>VLOOKUP($B$2,Pension2025!$A$6:$AK$85,Pension2025!D$1,FALSE)</f>
        <v>245806914.02000001</v>
      </c>
      <c r="F35" s="25">
        <f>VLOOKUP($B$2,Pension2026!$A$6:$AK$85,Pension2026!D$1,FALSE)</f>
        <v>260330262.58000004</v>
      </c>
      <c r="G35" s="5">
        <f t="shared" ref="G35" si="11">G51*G67</f>
        <v>274377716.77865082</v>
      </c>
      <c r="H35" s="4">
        <f>VLOOKUP($B$2,'VMS algne'!$C$3:$AA$82,'VMS algne'!F$84,FALSE)</f>
        <v>1114767277.8699999</v>
      </c>
      <c r="I35" s="4">
        <f>VLOOKUP($B$2,'VMS algne'!$C$3:$AA$82,'VMS algne'!R$84,FALSE)</f>
        <v>1207753505.7299998</v>
      </c>
      <c r="J35" s="4">
        <f>VLOOKUP($B$2,'VMS algne'!$C$3:$CA$82,'VMS algne'!AD$84,FALSE)</f>
        <v>1275276758.3800004</v>
      </c>
      <c r="K35" s="25">
        <f>VLOOKUP($B$2,'VMS algne'!$C$3:$CA$82,'VMS algne'!AP$84,FALSE)</f>
        <v>1346862008.0400004</v>
      </c>
      <c r="L35" s="5">
        <f t="shared" ref="L35" si="12">L51*L67</f>
        <v>1419354794.4464366</v>
      </c>
      <c r="M35" s="39">
        <f t="shared" si="3"/>
        <v>0.14130529317923135</v>
      </c>
      <c r="N35" s="39">
        <f t="shared" si="4"/>
        <v>0.10983608682843804</v>
      </c>
      <c r="O35" s="61">
        <f t="shared" si="5"/>
        <v>5.9084377743818584E-2</v>
      </c>
      <c r="P35" s="56">
        <f t="shared" si="5"/>
        <v>5.396012764491398E-2</v>
      </c>
      <c r="Q35" s="39">
        <f t="shared" si="6"/>
        <v>8.3413129992180757E-2</v>
      </c>
      <c r="R35" s="39">
        <f t="shared" si="7"/>
        <v>5.5908140468768686E-2</v>
      </c>
      <c r="S35" s="61">
        <f t="shared" si="8"/>
        <v>5.613310929537807E-2</v>
      </c>
      <c r="T35" s="56">
        <f t="shared" si="8"/>
        <v>5.3823469645513322E-2</v>
      </c>
    </row>
    <row r="36" spans="1:20" x14ac:dyDescent="0.35">
      <c r="A36" t="s">
        <v>48</v>
      </c>
      <c r="B36">
        <v>4</v>
      </c>
      <c r="C36" s="4">
        <f>VLOOKUP($B$2,Pension2023!$A$6:$AK$85,Pension2023!E$1,FALSE)</f>
        <v>220888421.24000007</v>
      </c>
      <c r="D36" s="4">
        <f>VLOOKUP($B$2,Pension2024!$A$6:$AK$85,Pension2024!E$1,FALSE)</f>
        <v>245213099.61000004</v>
      </c>
      <c r="E36" s="4">
        <f>VLOOKUP($B$2,Pension2025!$A$6:$AK$85,Pension2025!E$1,FALSE)</f>
        <v>260141916.32999998</v>
      </c>
      <c r="F36" s="25">
        <f>VLOOKUP($B$2,Pension2026!$A$6:$AK$85,Pension2026!E$1,FALSE)</f>
        <v>274751188.62</v>
      </c>
      <c r="G36" s="5">
        <f t="shared" ref="G36" si="13">G52*G68</f>
        <v>288988193.60135448</v>
      </c>
      <c r="H36" s="4">
        <f>VLOOKUP($B$2,'VMS algne'!$C$3:$AA$82,'VMS algne'!G$84,FALSE)</f>
        <v>1183183270.0100002</v>
      </c>
      <c r="I36" s="4">
        <f>VLOOKUP($B$2,'VMS algne'!$C$3:$AA$82,'VMS algne'!S$84,FALSE)</f>
        <v>1257020420.1299994</v>
      </c>
      <c r="J36" s="4">
        <f>VLOOKUP($B$2,'VMS algne'!$C$3:$CA$82,'VMS algne'!AE$84,FALSE)</f>
        <v>1338174591.3700001</v>
      </c>
      <c r="K36" s="25">
        <f>VLOOKUP($B$2,'VMS algne'!$C$3:$CA$82,'VMS algne'!AQ$84,FALSE)</f>
        <v>1408262784.6700003</v>
      </c>
      <c r="L36" s="5">
        <f t="shared" ref="L36" si="14">L52*L68</f>
        <v>1484060373.9135926</v>
      </c>
      <c r="M36" s="39">
        <f t="shared" si="3"/>
        <v>0.11012201650701603</v>
      </c>
      <c r="N36" s="39">
        <f t="shared" si="4"/>
        <v>6.0880991854609379E-2</v>
      </c>
      <c r="O36" s="61">
        <f t="shared" si="5"/>
        <v>5.6158855505114458E-2</v>
      </c>
      <c r="P36" s="56">
        <f t="shared" si="5"/>
        <v>5.1817810335464065E-2</v>
      </c>
      <c r="Q36" s="39">
        <f t="shared" si="6"/>
        <v>6.2405505547230344E-2</v>
      </c>
      <c r="R36" s="39">
        <f t="shared" si="7"/>
        <v>6.4560742164879059E-2</v>
      </c>
      <c r="S36" s="61">
        <f t="shared" si="8"/>
        <v>5.2375970782889469E-2</v>
      </c>
      <c r="T36" s="56">
        <f t="shared" si="8"/>
        <v>5.3823469645513544E-2</v>
      </c>
    </row>
    <row r="37" spans="1:20" x14ac:dyDescent="0.35">
      <c r="A37" t="s">
        <v>49</v>
      </c>
      <c r="B37">
        <v>5</v>
      </c>
      <c r="C37" s="4">
        <f>VLOOKUP($B$2,Pension2023!$A$6:$AK$85,Pension2023!F$1,FALSE)</f>
        <v>220370974.83000004</v>
      </c>
      <c r="D37" s="4">
        <f>VLOOKUP($B$2,Pension2024!$A$6:$AK$85,Pension2024!F$1,FALSE)</f>
        <v>245589486.66</v>
      </c>
      <c r="E37" s="4">
        <f>VLOOKUP($B$2,Pension2025!$A$6:$AK$85,Pension2025!F$1,FALSE)</f>
        <v>260355200.08999997</v>
      </c>
      <c r="F37" s="25">
        <f>VLOOKUP($B$2,Pension2026!$A$6:$AK$85,Pension2026!F$1,FALSE)</f>
        <v>274822486.29999995</v>
      </c>
      <c r="G37" s="5">
        <f t="shared" ref="G37" si="15">G53*G69</f>
        <v>289063185.77101398</v>
      </c>
      <c r="H37" s="4">
        <f>VLOOKUP($B$2,'VMS algne'!$C$3:$AA$82,'VMS algne'!H$84,FALSE)</f>
        <v>1139250774.8499999</v>
      </c>
      <c r="I37" s="4">
        <f>VLOOKUP($B$2,'VMS algne'!$C$3:$AA$82,'VMS algne'!T$84,FALSE)</f>
        <v>1225211107.1800003</v>
      </c>
      <c r="J37" s="4">
        <f>VLOOKUP($B$2,'VMS algne'!$C$3:$CA$82,'VMS algne'!AF$84,FALSE)</f>
        <v>1306343253.3500001</v>
      </c>
      <c r="K37" s="25">
        <f>VLOOKUP($B$2,'VMS algne'!$C$3:$CA$82,'VMS algne'!AR$84,FALSE)</f>
        <v>1364476977.8899999</v>
      </c>
      <c r="L37" s="5">
        <f t="shared" ref="L37" si="16">L53*L69</f>
        <v>1437917863.091464</v>
      </c>
      <c r="M37" s="39">
        <f t="shared" si="3"/>
        <v>0.11443663054744024</v>
      </c>
      <c r="N37" s="39">
        <f t="shared" si="4"/>
        <v>6.0123556715772519E-2</v>
      </c>
      <c r="O37" s="61">
        <f t="shared" si="5"/>
        <v>5.5567494734112932E-2</v>
      </c>
      <c r="P37" s="56">
        <f t="shared" si="5"/>
        <v>5.1817810335463843E-2</v>
      </c>
      <c r="Q37" s="39">
        <f t="shared" si="6"/>
        <v>7.5453389392092785E-2</v>
      </c>
      <c r="R37" s="39">
        <f t="shared" si="7"/>
        <v>6.6218911740636432E-2</v>
      </c>
      <c r="S37" s="61">
        <f t="shared" si="8"/>
        <v>4.4501109789422566E-2</v>
      </c>
      <c r="T37" s="56">
        <f t="shared" si="8"/>
        <v>5.3823469645513322E-2</v>
      </c>
    </row>
    <row r="38" spans="1:20" x14ac:dyDescent="0.35">
      <c r="A38" t="s">
        <v>50</v>
      </c>
      <c r="B38">
        <v>6</v>
      </c>
      <c r="C38" s="4">
        <f>VLOOKUP($B$2,Pension2023!$A$6:$AK$85,Pension2023!G$1,FALSE)</f>
        <v>220058199.78999996</v>
      </c>
      <c r="D38" s="4">
        <f>VLOOKUP($B$2,Pension2024!$A$6:$AK$85,Pension2024!G$1,FALSE)</f>
        <v>245612588.69000009</v>
      </c>
      <c r="E38" s="4">
        <f>VLOOKUP($B$2,Pension2025!$A$6:$AK$85,Pension2025!G$1,FALSE)</f>
        <v>260539688.77999997</v>
      </c>
      <c r="F38" s="25">
        <f>VLOOKUP($B$2,Pension2026!$A$6:$AK$85,Pension2026!G$1,FALSE)</f>
        <v>275085957.34999996</v>
      </c>
      <c r="G38" s="5">
        <f t="shared" ref="G38" si="17">G54*G70</f>
        <v>289340309.31391174</v>
      </c>
      <c r="H38" s="4">
        <f>VLOOKUP($B$2,'VMS algne'!$C$3:$AA$82,'VMS algne'!I$84,FALSE)</f>
        <v>1215672768.2399998</v>
      </c>
      <c r="I38" s="4">
        <f>VLOOKUP($B$2,'VMS algne'!$C$3:$AA$82,'VMS algne'!U$84,FALSE)</f>
        <v>1293273525.4999998</v>
      </c>
      <c r="J38" s="4">
        <f>VLOOKUP($B$2,'VMS algne'!$C$3:$CA$82,'VMS algne'!AG$84,FALSE)</f>
        <v>1349132201.6300004</v>
      </c>
      <c r="K38" s="25">
        <f>VLOOKUP($B$2,'VMS algne'!$C$3:$CA$82,'VMS algne'!AS$84,FALSE)</f>
        <v>1427283991.4300005</v>
      </c>
      <c r="L38" s="5">
        <f t="shared" ref="L38" si="18">L54*L70</f>
        <v>1504105368.0182605</v>
      </c>
      <c r="M38" s="39">
        <f t="shared" si="3"/>
        <v>0.11612559279493562</v>
      </c>
      <c r="N38" s="39">
        <f t="shared" si="4"/>
        <v>6.077497969308121E-2</v>
      </c>
      <c r="O38" s="61">
        <f t="shared" si="5"/>
        <v>5.583129632999162E-2</v>
      </c>
      <c r="P38" s="56">
        <f t="shared" si="5"/>
        <v>5.1817810335463843E-2</v>
      </c>
      <c r="Q38" s="39">
        <f t="shared" si="6"/>
        <v>6.3833590162875042E-2</v>
      </c>
      <c r="R38" s="39">
        <f t="shared" si="7"/>
        <v>4.3191695359575899E-2</v>
      </c>
      <c r="S38" s="61">
        <f t="shared" si="8"/>
        <v>5.7927451220553872E-2</v>
      </c>
      <c r="T38" s="56">
        <f t="shared" si="8"/>
        <v>5.3823469645513544E-2</v>
      </c>
    </row>
    <row r="39" spans="1:20" x14ac:dyDescent="0.35">
      <c r="A39" t="s">
        <v>51</v>
      </c>
      <c r="B39">
        <v>7</v>
      </c>
      <c r="C39" s="4">
        <f>VLOOKUP($B$2,Pension2023!$A$6:$AK$85,Pension2023!H$1,FALSE)</f>
        <v>219744017.29999995</v>
      </c>
      <c r="D39" s="4">
        <f>VLOOKUP($B$2,Pension2024!$A$6:$AK$85,Pension2024!H$1,FALSE)</f>
        <v>245422467.0999999</v>
      </c>
      <c r="E39" s="4">
        <f>VLOOKUP($B$2,Pension2025!$A$6:$AK$85,Pension2025!H$1,FALSE)</f>
        <v>260689181.84999999</v>
      </c>
      <c r="F39" s="25">
        <f>VLOOKUP($B$2,Pension2026!$A$6:$AK$85,Pension2026!H$1,FALSE)</f>
        <v>275241809.53999996</v>
      </c>
      <c r="G39" s="5">
        <f t="shared" ref="G39" si="19">G55*G71</f>
        <v>289504237.42313361</v>
      </c>
      <c r="H39" s="4">
        <f>VLOOKUP($B$2,'VMS algne'!$C$3:$AA$82,'VMS algne'!J$84,FALSE)</f>
        <v>1173512313.4499998</v>
      </c>
      <c r="I39" s="4">
        <f>VLOOKUP($B$2,'VMS algne'!$C$3:$AA$82,'VMS algne'!V$84,FALSE)</f>
        <v>1253783316.8299999</v>
      </c>
      <c r="J39" s="4">
        <f>VLOOKUP($B$2,'VMS algne'!$C$3:$CA$82,'VMS algne'!AH$84,FALSE)</f>
        <v>1322726749.1099999</v>
      </c>
      <c r="K39" s="25">
        <f>VLOOKUP($B$2,'VMS algne'!$C$3:$CA$82,'VMS algne'!AT$84,FALSE)</f>
        <v>1402988343.0999999</v>
      </c>
      <c r="L39" s="5">
        <f t="shared" ref="L39" si="20">L55*L71</f>
        <v>1478502043.5978525</v>
      </c>
      <c r="M39" s="39">
        <f t="shared" si="3"/>
        <v>0.11685619529264857</v>
      </c>
      <c r="N39" s="39">
        <f t="shared" si="4"/>
        <v>6.2205856417291594E-2</v>
      </c>
      <c r="O39" s="61">
        <f t="shared" si="5"/>
        <v>5.5823673183237554E-2</v>
      </c>
      <c r="P39" s="56">
        <f t="shared" si="5"/>
        <v>5.1817810335464065E-2</v>
      </c>
      <c r="Q39" s="39">
        <f t="shared" si="6"/>
        <v>6.8402352885426509E-2</v>
      </c>
      <c r="R39" s="39">
        <f t="shared" si="7"/>
        <v>5.4988315249171471E-2</v>
      </c>
      <c r="S39" s="61">
        <f t="shared" si="8"/>
        <v>6.0678892329049994E-2</v>
      </c>
      <c r="T39" s="56">
        <f t="shared" si="8"/>
        <v>5.3823469645513766E-2</v>
      </c>
    </row>
    <row r="40" spans="1:20" x14ac:dyDescent="0.35">
      <c r="A40" t="s">
        <v>52</v>
      </c>
      <c r="B40">
        <v>8</v>
      </c>
      <c r="C40" s="4">
        <f>VLOOKUP($B$2,Pension2023!$A$6:$AK$85,Pension2023!I$1,FALSE)</f>
        <v>220023532.87</v>
      </c>
      <c r="D40" s="4">
        <f>VLOOKUP($B$2,Pension2024!$A$6:$AK$85,Pension2024!I$1,FALSE)</f>
        <v>245084028.71999997</v>
      </c>
      <c r="E40" s="4">
        <f>VLOOKUP($B$2,Pension2025!$A$6:$AK$85,Pension2025!I$1,FALSE)</f>
        <v>260739004.88000005</v>
      </c>
      <c r="F40" s="25">
        <f>VLOOKUP($B$2,Pension2026!$A$6:$AK$85,Pension2026!I$1,FALSE)</f>
        <v>275297684.40999991</v>
      </c>
      <c r="G40" s="5">
        <f t="shared" ref="G40" si="21">G56*G72</f>
        <v>289563007.60654968</v>
      </c>
      <c r="H40" s="4">
        <f>VLOOKUP($B$2,'VMS algne'!$C$3:$AA$82,'VMS algne'!K$84,FALSE)</f>
        <v>1135217410.5099998</v>
      </c>
      <c r="I40" s="4">
        <f>VLOOKUP($B$2,'VMS algne'!$C$3:$AA$82,'VMS algne'!W$84,FALSE)</f>
        <v>1223711507.0199997</v>
      </c>
      <c r="J40" s="4">
        <f>VLOOKUP($B$2,'VMS algne'!$C$3:$CA$82,'VMS algne'!AI$84,FALSE)</f>
        <v>1282598987.01</v>
      </c>
      <c r="K40" s="25">
        <f>VLOOKUP($B$2,'VMS algne'!$C$3:$CA$82,'VMS algne'!AU$84,FALSE)</f>
        <v>1364229848.0600002</v>
      </c>
      <c r="L40" s="5">
        <f t="shared" ref="L40" si="22">L56*L72</f>
        <v>1437657431.8765609</v>
      </c>
      <c r="M40" s="39">
        <f t="shared" si="3"/>
        <v>0.11389916125384114</v>
      </c>
      <c r="N40" s="39">
        <f t="shared" si="4"/>
        <v>6.3875954062618145E-2</v>
      </c>
      <c r="O40" s="61">
        <f t="shared" si="5"/>
        <v>5.5836216513521553E-2</v>
      </c>
      <c r="P40" s="56">
        <f t="shared" si="5"/>
        <v>5.1817810335463843E-2</v>
      </c>
      <c r="Q40" s="39">
        <f t="shared" si="6"/>
        <v>7.7953434902168883E-2</v>
      </c>
      <c r="R40" s="39">
        <f t="shared" si="7"/>
        <v>4.8122028478267742E-2</v>
      </c>
      <c r="S40" s="61">
        <f t="shared" si="8"/>
        <v>6.3644881897418681E-2</v>
      </c>
      <c r="T40" s="56">
        <f t="shared" si="8"/>
        <v>5.3823469645513322E-2</v>
      </c>
    </row>
    <row r="41" spans="1:20" x14ac:dyDescent="0.35">
      <c r="A41" t="s">
        <v>0</v>
      </c>
      <c r="B41">
        <v>9</v>
      </c>
      <c r="C41" s="4">
        <f>VLOOKUP($B$2,Pension2023!$A$6:$AK$85,Pension2023!J$1,FALSE)</f>
        <v>220429993.02000004</v>
      </c>
      <c r="D41" s="4">
        <f>VLOOKUP($B$2,Pension2024!$A$6:$AK$85,Pension2024!J$1,FALSE)</f>
        <v>245009290.83000004</v>
      </c>
      <c r="E41" s="4">
        <f>VLOOKUP($B$2,Pension2025!$A$6:$AK$85,Pension2025!J$1,FALSE)</f>
        <v>261322307.00000006</v>
      </c>
      <c r="F41" s="5">
        <f t="shared" si="1"/>
        <v>275973710.33153337</v>
      </c>
      <c r="G41" s="5">
        <f t="shared" ref="G41" si="23">G57*G73</f>
        <v>290274063.71106708</v>
      </c>
      <c r="H41" s="4">
        <f>VLOOKUP($B$2,'VMS algne'!$C$3:$AA$82,'VMS algne'!L$84,FALSE)</f>
        <v>1145008837.0399997</v>
      </c>
      <c r="I41" s="4">
        <f>VLOOKUP($B$2,'VMS algne'!$C$3:$AA$82,'VMS algne'!X$84,FALSE)</f>
        <v>1217190376.99</v>
      </c>
      <c r="J41" s="4">
        <f>VLOOKUP($B$2,'VMS algne'!$C$3:$CA$82,'VMS algne'!AJ$84,FALSE)</f>
        <v>1283317773.29</v>
      </c>
      <c r="K41" s="5">
        <f t="shared" si="2"/>
        <v>1353753138.6407933</v>
      </c>
      <c r="L41" s="5">
        <f t="shared" ref="L41" si="24">L57*L73</f>
        <v>1426616829.6059446</v>
      </c>
      <c r="M41" s="39">
        <f t="shared" si="3"/>
        <v>0.11150614067192688</v>
      </c>
      <c r="N41" s="39">
        <f t="shared" si="4"/>
        <v>6.6581214592873694E-2</v>
      </c>
      <c r="O41" s="56">
        <f t="shared" si="5"/>
        <v>5.6066408948139745E-2</v>
      </c>
      <c r="P41" s="56">
        <f t="shared" si="5"/>
        <v>5.1817810335464065E-2</v>
      </c>
      <c r="Q41" s="39">
        <f t="shared" si="6"/>
        <v>6.304015970444321E-2</v>
      </c>
      <c r="R41" s="39">
        <f t="shared" si="7"/>
        <v>5.4327899357475173E-2</v>
      </c>
      <c r="S41" s="56">
        <f t="shared" si="8"/>
        <v>5.4885365742438408E-2</v>
      </c>
      <c r="T41" s="56">
        <f t="shared" si="8"/>
        <v>5.3823469645513544E-2</v>
      </c>
    </row>
    <row r="42" spans="1:20" x14ac:dyDescent="0.35">
      <c r="A42" t="s">
        <v>53</v>
      </c>
      <c r="B42">
        <v>10</v>
      </c>
      <c r="C42" s="4">
        <f>VLOOKUP($B$2,Pension2023!$A$6:$AK$85,Pension2023!K$1,FALSE)</f>
        <v>220829921.36999997</v>
      </c>
      <c r="D42" s="4">
        <f>VLOOKUP($B$2,Pension2024!$A$6:$AK$85,Pension2024!K$1,FALSE)</f>
        <v>245243772.88</v>
      </c>
      <c r="E42" s="4">
        <f>VLOOKUP($B$2,Pension2025!$A$6:$AK$85,Pension2025!K$1,FALSE)</f>
        <v>261171869.13999999</v>
      </c>
      <c r="F42" s="5">
        <f t="shared" si="1"/>
        <v>275814837.9609533</v>
      </c>
      <c r="G42" s="5">
        <f t="shared" ref="G42" si="25">G58*G74</f>
        <v>290106958.92212069</v>
      </c>
      <c r="H42" s="4">
        <f>VLOOKUP($B$2,'VMS algne'!$C$3:$AA$82,'VMS algne'!M$84,FALSE)</f>
        <v>1154168397.5699997</v>
      </c>
      <c r="I42" s="4">
        <f>VLOOKUP($B$2,'VMS algne'!$C$3:$AA$82,'VMS algne'!Y$84,FALSE)</f>
        <v>1243444825.6799996</v>
      </c>
      <c r="J42" s="4">
        <f>VLOOKUP($B$2,'VMS algne'!$C$3:$CA$82,'VMS algne'!AK$84,FALSE)</f>
        <v>1313268357.2799997</v>
      </c>
      <c r="K42" s="5">
        <f t="shared" si="2"/>
        <v>1385347571.387284</v>
      </c>
      <c r="L42" s="5">
        <f t="shared" ref="L42" si="26">L58*L74</f>
        <v>1459911784.3443334</v>
      </c>
      <c r="M42" s="39">
        <f t="shared" si="3"/>
        <v>0.11055499797554469</v>
      </c>
      <c r="N42" s="39">
        <f t="shared" si="4"/>
        <v>6.4948015082910038E-2</v>
      </c>
      <c r="O42" s="56">
        <f t="shared" si="5"/>
        <v>5.6066408948139967E-2</v>
      </c>
      <c r="P42" s="56">
        <f t="shared" si="5"/>
        <v>5.1817810335463843E-2</v>
      </c>
      <c r="Q42" s="39">
        <f t="shared" si="6"/>
        <v>7.7351301853320287E-2</v>
      </c>
      <c r="R42" s="39">
        <f t="shared" si="7"/>
        <v>5.6153301021471425E-2</v>
      </c>
      <c r="S42" s="56">
        <f t="shared" si="8"/>
        <v>5.488536574243863E-2</v>
      </c>
      <c r="T42" s="56">
        <f t="shared" si="8"/>
        <v>5.3823469645513544E-2</v>
      </c>
    </row>
    <row r="43" spans="1:20" x14ac:dyDescent="0.35">
      <c r="A43" t="s">
        <v>54</v>
      </c>
      <c r="B43">
        <v>11</v>
      </c>
      <c r="C43" s="4">
        <f>VLOOKUP($B$2,Pension2023!$A$6:$AK$85,Pension2023!L$1,FALSE)</f>
        <v>220942214.77999997</v>
      </c>
      <c r="D43" s="4">
        <f>VLOOKUP($B$2,Pension2024!$A$6:$AK$85,Pension2024!L$1,FALSE)</f>
        <v>244882078.81000003</v>
      </c>
      <c r="E43" s="4">
        <f>VLOOKUP($B$2,Pension2025!$A$6:$AK$85,Pension2025!L$1,FALSE)</f>
        <v>260543779.88999996</v>
      </c>
      <c r="F43" s="5">
        <f t="shared" si="1"/>
        <v>275151534.0022068</v>
      </c>
      <c r="G43" s="5">
        <f t="shared" ref="G43" si="27">G59*G75</f>
        <v>289409284.00464511</v>
      </c>
      <c r="H43" s="4">
        <f>VLOOKUP($B$2,'VMS algne'!$C$3:$AA$82,'VMS algne'!N$84,FALSE)</f>
        <v>1176557008.8200002</v>
      </c>
      <c r="I43" s="4">
        <f>VLOOKUP($B$2,'VMS algne'!$C$3:$AA$82,'VMS algne'!Z$84,FALSE)</f>
        <v>1262353131.7999997</v>
      </c>
      <c r="J43" s="4">
        <f>VLOOKUP($B$2,'VMS algne'!$C$3:$CA$82,'VMS algne'!AL$84,FALSE)</f>
        <v>1318392446.500001</v>
      </c>
      <c r="K43" s="5">
        <f t="shared" si="2"/>
        <v>1390752898.1182218</v>
      </c>
      <c r="L43" s="5">
        <f t="shared" ref="L43" si="28">L59*L75</f>
        <v>1465608044.5144978</v>
      </c>
      <c r="M43" s="39">
        <f t="shared" si="3"/>
        <v>0.10835350796966448</v>
      </c>
      <c r="N43" s="39">
        <f t="shared" si="4"/>
        <v>6.3956093300529204E-2</v>
      </c>
      <c r="O43" s="56">
        <f t="shared" si="5"/>
        <v>5.6066408948139745E-2</v>
      </c>
      <c r="P43" s="56">
        <f t="shared" si="5"/>
        <v>5.1817810335463843E-2</v>
      </c>
      <c r="Q43" s="39">
        <f t="shared" si="6"/>
        <v>7.2921347913303958E-2</v>
      </c>
      <c r="R43" s="39">
        <f t="shared" si="7"/>
        <v>4.4392740262856778E-2</v>
      </c>
      <c r="S43" s="56">
        <f t="shared" si="8"/>
        <v>5.4885365742438408E-2</v>
      </c>
      <c r="T43" s="56">
        <f t="shared" si="8"/>
        <v>5.3823469645513544E-2</v>
      </c>
    </row>
    <row r="44" spans="1:20" x14ac:dyDescent="0.35">
      <c r="A44" t="s">
        <v>55</v>
      </c>
      <c r="B44">
        <v>12</v>
      </c>
      <c r="C44" s="4">
        <f>VLOOKUP($B$2,Pension2023!$A$6:$AK$85,Pension2023!M$1,FALSE)</f>
        <v>220994671.99000004</v>
      </c>
      <c r="D44" s="4">
        <f>VLOOKUP($B$2,Pension2024!$A$6:$AK$85,Pension2024!M$1,FALSE)</f>
        <v>244972483.29000005</v>
      </c>
      <c r="E44" s="4">
        <f>VLOOKUP($B$2,Pension2025!$A$6:$AK$85,Pension2025!M$1,FALSE)</f>
        <v>260448958.08999997</v>
      </c>
      <c r="F44" s="5">
        <f t="shared" si="1"/>
        <v>275051395.88439083</v>
      </c>
      <c r="G44" s="5">
        <f t="shared" ref="G44" si="29">G60*G76</f>
        <v>289303956.94883281</v>
      </c>
      <c r="H44" s="4">
        <f>VLOOKUP($B$2,'VMS algne'!$C$3:$AA$82,'VMS algne'!O$84,FALSE)</f>
        <v>1285895939.6499996</v>
      </c>
      <c r="I44" s="4">
        <f>VLOOKUP($B$2,'VMS algne'!$C$3:$AA$82,'VMS algne'!AA$84,FALSE)</f>
        <v>1409017038.7599995</v>
      </c>
      <c r="J44" s="4">
        <f>VLOOKUP($B$2,'VMS algne'!$C$3:$CA$82,'VMS algne'!AM$84,FALSE)</f>
        <v>1424433216.5199995</v>
      </c>
      <c r="K44" s="5">
        <f t="shared" si="2"/>
        <v>1502613754.5843778</v>
      </c>
      <c r="L44" s="5">
        <f t="shared" ref="L44" si="30">L60*L76</f>
        <v>1583489640.3931811</v>
      </c>
      <c r="M44" s="39">
        <f t="shared" si="3"/>
        <v>0.10849949948605553</v>
      </c>
      <c r="N44" s="39">
        <f t="shared" si="4"/>
        <v>6.3176380433221047E-2</v>
      </c>
      <c r="O44" s="56">
        <f t="shared" si="5"/>
        <v>5.6066408948139745E-2</v>
      </c>
      <c r="P44" s="56">
        <f t="shared" si="5"/>
        <v>5.1817810335464065E-2</v>
      </c>
      <c r="Q44" s="39">
        <f t="shared" si="6"/>
        <v>9.5747327068714139E-2</v>
      </c>
      <c r="R44" s="39">
        <f t="shared" si="7"/>
        <v>1.0941086825725588E-2</v>
      </c>
      <c r="S44" s="56">
        <f t="shared" si="8"/>
        <v>5.4885365742438408E-2</v>
      </c>
      <c r="T44" s="56">
        <f t="shared" si="8"/>
        <v>5.3823469645513544E-2</v>
      </c>
    </row>
    <row r="45" spans="1:20" x14ac:dyDescent="0.35">
      <c r="A45" t="s">
        <v>56</v>
      </c>
      <c r="B45" s="43" t="s">
        <v>3</v>
      </c>
      <c r="C45" s="6">
        <f>SUM(C33:C44)</f>
        <v>2566050803.27</v>
      </c>
      <c r="D45" s="6">
        <f t="shared" ref="D45:G45" si="31">SUM(D33:D44)</f>
        <v>2871408430.2900004</v>
      </c>
      <c r="E45" s="6">
        <f t="shared" si="31"/>
        <v>3082501501.4499998</v>
      </c>
      <c r="F45" s="6">
        <f t="shared" si="31"/>
        <v>3258419789.4090843</v>
      </c>
      <c r="G45" s="6">
        <f t="shared" si="31"/>
        <v>3428937608.855701</v>
      </c>
      <c r="H45" s="6">
        <f>SUM(H33:H44)</f>
        <v>13901695256.399996</v>
      </c>
      <c r="I45" s="6">
        <f>SUM(I33:I44)</f>
        <v>14938798689.399998</v>
      </c>
      <c r="J45" s="6">
        <f>SUM(J33:J44)</f>
        <v>15687041235.100002</v>
      </c>
      <c r="K45" s="6">
        <f>SUM(K33:K44)</f>
        <v>16575455046.730675</v>
      </c>
      <c r="L45" s="6">
        <f>SUM(L33:L44)</f>
        <v>17467603548.298962</v>
      </c>
      <c r="M45" s="44">
        <f t="shared" si="3"/>
        <v>0.11899905747418305</v>
      </c>
      <c r="N45" s="44">
        <f t="shared" si="4"/>
        <v>7.3515515568323364E-2</v>
      </c>
      <c r="O45" s="44">
        <f t="shared" si="5"/>
        <v>5.7069976405959011E-2</v>
      </c>
      <c r="P45" s="44">
        <f t="shared" si="5"/>
        <v>5.233144605887019E-2</v>
      </c>
      <c r="Q45" s="44">
        <f t="shared" si="6"/>
        <v>7.4602659162920748E-2</v>
      </c>
      <c r="R45" s="44">
        <f t="shared" si="7"/>
        <v>5.0087196518079358E-2</v>
      </c>
      <c r="S45" s="44">
        <f t="shared" si="8"/>
        <v>5.6633612311978387E-2</v>
      </c>
      <c r="T45" s="44">
        <f t="shared" si="8"/>
        <v>5.3823469645513766E-2</v>
      </c>
    </row>
    <row r="46" spans="1:20" x14ac:dyDescent="0.35">
      <c r="A46" t="s">
        <v>57</v>
      </c>
    </row>
    <row r="47" spans="1:20" x14ac:dyDescent="0.35">
      <c r="A47" t="s">
        <v>58</v>
      </c>
      <c r="B47" s="64" t="s">
        <v>142</v>
      </c>
      <c r="C47" s="62" t="s">
        <v>169</v>
      </c>
      <c r="D47" s="62"/>
      <c r="E47" s="62"/>
      <c r="F47" s="63"/>
      <c r="G47" s="63"/>
      <c r="H47" s="62" t="s">
        <v>164</v>
      </c>
      <c r="I47" s="62"/>
      <c r="J47" s="62"/>
      <c r="K47" s="63"/>
      <c r="L47" s="63"/>
      <c r="M47" s="62" t="s">
        <v>154</v>
      </c>
      <c r="N47" s="62"/>
      <c r="O47" s="63"/>
      <c r="P47" s="63"/>
      <c r="Q47" s="62" t="s">
        <v>165</v>
      </c>
      <c r="R47" s="62"/>
      <c r="S47" s="63"/>
      <c r="T47" s="63"/>
    </row>
    <row r="48" spans="1:20" x14ac:dyDescent="0.35">
      <c r="A48" t="s">
        <v>59</v>
      </c>
      <c r="B48" s="64"/>
      <c r="C48" s="42">
        <v>2023</v>
      </c>
      <c r="D48" s="42">
        <v>2024</v>
      </c>
      <c r="E48" s="42">
        <v>2025</v>
      </c>
      <c r="F48" s="42">
        <v>2026</v>
      </c>
      <c r="G48" s="42">
        <v>2027</v>
      </c>
      <c r="H48" s="42">
        <v>2023</v>
      </c>
      <c r="I48" s="42">
        <v>2024</v>
      </c>
      <c r="J48" s="42">
        <v>2025</v>
      </c>
      <c r="K48" s="42">
        <v>2026</v>
      </c>
      <c r="L48" s="42">
        <v>2027</v>
      </c>
      <c r="M48" s="42">
        <v>2024</v>
      </c>
      <c r="N48" s="42">
        <v>2025</v>
      </c>
      <c r="O48" s="42">
        <v>2026</v>
      </c>
      <c r="P48" s="42">
        <v>2027</v>
      </c>
      <c r="Q48" s="42">
        <v>2024</v>
      </c>
      <c r="R48" s="42">
        <v>2025</v>
      </c>
      <c r="S48" s="42">
        <v>2026</v>
      </c>
      <c r="T48" s="42">
        <v>2027</v>
      </c>
    </row>
    <row r="49" spans="1:20" x14ac:dyDescent="0.35">
      <c r="A49" t="s">
        <v>60</v>
      </c>
      <c r="B49">
        <v>1</v>
      </c>
      <c r="C49" s="4">
        <f>VLOOKUP($B$2,Pension2023!$A$6:$AK$85,Pension2023!N$1,FALSE)</f>
        <v>309036</v>
      </c>
      <c r="D49" s="4">
        <f>VLOOKUP($B$2,Pension2024!$A$6:$AK$85,Pension2024!N$1,FALSE)</f>
        <v>309372</v>
      </c>
      <c r="E49" s="4">
        <f>VLOOKUP($B$2,Pension2025!$A$6:$AK$85,Pension2025!N$1,FALSE)</f>
        <v>310478</v>
      </c>
      <c r="F49" s="25">
        <f>VLOOKUP($B$2,Pension2026!$A$6:$AK$85,Pension2026!N$1,FALSE)</f>
        <v>311936</v>
      </c>
      <c r="G49" s="5">
        <f>F49*(1+P$3)</f>
        <v>312178.72548506496</v>
      </c>
      <c r="H49" s="4">
        <f>VLOOKUP($B$2,MM!$B$4:$Z$83,MM!C$85,FALSE)</f>
        <v>637855</v>
      </c>
      <c r="I49" s="4">
        <f>VLOOKUP($B$2,MM!$B$4:$Z$83,MM!O$85,FALSE)</f>
        <v>636012</v>
      </c>
      <c r="J49" s="4">
        <f>VLOOKUP($B$2,MM!$B$4:$BZ$83,MM!AA$85,FALSE)</f>
        <v>626179</v>
      </c>
      <c r="K49" s="25">
        <f>VLOOKUP($B$2,MM!$B$4:$BZ$83,MM!AM$85,FALSE)</f>
        <v>631227</v>
      </c>
      <c r="L49" s="5">
        <f>K49*(1+P$4)</f>
        <v>635340.80923966435</v>
      </c>
      <c r="M49" s="39">
        <f t="shared" ref="M49:M61" si="32">D49/C49-1</f>
        <v>1.0872519706441874E-3</v>
      </c>
      <c r="N49" s="39">
        <f t="shared" ref="N49:N61" si="33">E49/D49-1</f>
        <v>3.5749841614625133E-3</v>
      </c>
      <c r="O49" s="61">
        <f t="shared" ref="O49:P61" si="34">F49/E49-1</f>
        <v>4.6959849007015553E-3</v>
      </c>
      <c r="P49" s="56">
        <f t="shared" si="34"/>
        <v>7.7812591385728602E-4</v>
      </c>
      <c r="Q49" s="39">
        <f t="shared" ref="Q49:Q61" si="35">I49/H49-1</f>
        <v>-2.8893714088624733E-3</v>
      </c>
      <c r="R49" s="39">
        <f t="shared" ref="R49:R61" si="36">J49/I49-1</f>
        <v>-1.5460400118236794E-2</v>
      </c>
      <c r="S49" s="61">
        <f t="shared" ref="S49:T61" si="37">K49/J49-1</f>
        <v>8.0615926116973657E-3</v>
      </c>
      <c r="T49" s="56">
        <f t="shared" si="37"/>
        <v>6.5171629852087687E-3</v>
      </c>
    </row>
    <row r="50" spans="1:20" x14ac:dyDescent="0.35">
      <c r="A50" t="s">
        <v>61</v>
      </c>
      <c r="B50">
        <v>2</v>
      </c>
      <c r="C50" s="4">
        <f>VLOOKUP($B$2,Pension2023!$A$6:$AK$85,Pension2023!O$1,FALSE)</f>
        <v>308789</v>
      </c>
      <c r="D50" s="4">
        <f>VLOOKUP($B$2,Pension2024!$A$6:$AK$85,Pension2024!O$1,FALSE)</f>
        <v>309694</v>
      </c>
      <c r="E50" s="4">
        <f>VLOOKUP($B$2,Pension2025!$A$6:$AK$85,Pension2025!O$1,FALSE)</f>
        <v>310627</v>
      </c>
      <c r="F50" s="25">
        <f>VLOOKUP($B$2,Pension2026!$A$6:$AK$85,Pension2026!O$1,FALSE)</f>
        <v>311728</v>
      </c>
      <c r="G50" s="5">
        <f t="shared" ref="G50:G60" si="38">F50*(1+P$3)</f>
        <v>311970.56363487488</v>
      </c>
      <c r="H50" s="4">
        <f>VLOOKUP($B$2,MM!$B$4:$Z$83,MM!D$85,FALSE)</f>
        <v>638830</v>
      </c>
      <c r="I50" s="4">
        <f>VLOOKUP($B$2,MM!$B$4:$Z$83,MM!P$85,FALSE)</f>
        <v>635158</v>
      </c>
      <c r="J50" s="4">
        <f>VLOOKUP($B$2,MM!$B$4:$BZ$83,MM!AB$85,FALSE)</f>
        <v>630309</v>
      </c>
      <c r="K50" s="25">
        <f>VLOOKUP($B$2,MM!$B$4:$BZ$83,MM!AN$85,FALSE)</f>
        <v>631913</v>
      </c>
      <c r="L50" s="5">
        <f t="shared" ref="L50:L60" si="39">K50*(1+P$4)</f>
        <v>636031.28001347219</v>
      </c>
      <c r="M50" s="39">
        <f t="shared" si="32"/>
        <v>2.9308038822626337E-3</v>
      </c>
      <c r="N50" s="39">
        <f t="shared" si="33"/>
        <v>3.012651197633831E-3</v>
      </c>
      <c r="O50" s="61">
        <f t="shared" si="34"/>
        <v>3.5444439794352078E-3</v>
      </c>
      <c r="P50" s="56">
        <f t="shared" si="34"/>
        <v>7.7812591385728602E-4</v>
      </c>
      <c r="Q50" s="39">
        <f t="shared" si="35"/>
        <v>-5.7480080772662756E-3</v>
      </c>
      <c r="R50" s="39">
        <f t="shared" si="36"/>
        <v>-7.6343209091280784E-3</v>
      </c>
      <c r="S50" s="61">
        <f t="shared" si="37"/>
        <v>2.5447835902707716E-3</v>
      </c>
      <c r="T50" s="56">
        <f t="shared" si="37"/>
        <v>6.5171629852087687E-3</v>
      </c>
    </row>
    <row r="51" spans="1:20" x14ac:dyDescent="0.35">
      <c r="A51" t="s">
        <v>62</v>
      </c>
      <c r="B51">
        <v>3</v>
      </c>
      <c r="C51" s="4">
        <f>VLOOKUP($B$2,Pension2023!$A$6:$AK$85,Pension2023!P$1,FALSE)</f>
        <v>309305</v>
      </c>
      <c r="D51" s="4">
        <f>VLOOKUP($B$2,Pension2024!$A$6:$AK$85,Pension2024!P$1,FALSE)</f>
        <v>309895</v>
      </c>
      <c r="E51" s="4">
        <f>VLOOKUP($B$2,Pension2025!$A$6:$AK$85,Pension2025!P$1,FALSE)</f>
        <v>311019</v>
      </c>
      <c r="F51" s="25">
        <f>VLOOKUP($B$2,Pension2026!$A$6:$AK$85,Pension2026!P$1,FALSE)</f>
        <v>311618</v>
      </c>
      <c r="G51" s="5">
        <f t="shared" si="38"/>
        <v>311860.47804102435</v>
      </c>
      <c r="H51" s="4">
        <f>VLOOKUP($B$2,MM!$B$4:$Z$83,MM!E$85,FALSE)</f>
        <v>641156</v>
      </c>
      <c r="I51" s="4">
        <f>VLOOKUP($B$2,MM!$B$4:$Z$83,MM!Q$85,FALSE)</f>
        <v>635578</v>
      </c>
      <c r="J51" s="4">
        <f>VLOOKUP($B$2,MM!$B$4:$BZ$83,MM!AC$85,FALSE)</f>
        <v>631955</v>
      </c>
      <c r="K51" s="25">
        <f>VLOOKUP($B$2,MM!$B$4:$BZ$83,MM!AO$85,FALSE)</f>
        <v>635487</v>
      </c>
      <c r="L51" s="5">
        <f t="shared" si="39"/>
        <v>639628.57235398132</v>
      </c>
      <c r="M51" s="39">
        <f t="shared" si="32"/>
        <v>1.9075023035515226E-3</v>
      </c>
      <c r="N51" s="39">
        <f t="shared" si="33"/>
        <v>3.627034963455289E-3</v>
      </c>
      <c r="O51" s="61">
        <f t="shared" si="34"/>
        <v>1.9259273549203648E-3</v>
      </c>
      <c r="P51" s="56">
        <f t="shared" si="34"/>
        <v>7.7812591385728602E-4</v>
      </c>
      <c r="Q51" s="39">
        <f t="shared" si="35"/>
        <v>-8.6999107861425173E-3</v>
      </c>
      <c r="R51" s="39">
        <f t="shared" si="36"/>
        <v>-5.7003231704054746E-3</v>
      </c>
      <c r="S51" s="61">
        <f t="shared" si="37"/>
        <v>5.5890055462810562E-3</v>
      </c>
      <c r="T51" s="56">
        <f t="shared" si="37"/>
        <v>6.5171629852087687E-3</v>
      </c>
    </row>
    <row r="52" spans="1:20" x14ac:dyDescent="0.35">
      <c r="A52" t="s">
        <v>63</v>
      </c>
      <c r="B52">
        <v>4</v>
      </c>
      <c r="C52" s="4">
        <f>VLOOKUP($B$2,Pension2023!$A$6:$AK$85,Pension2023!Q$1,FALSE)</f>
        <v>308868</v>
      </c>
      <c r="D52" s="4">
        <f>VLOOKUP($B$2,Pension2024!$A$6:$AK$85,Pension2024!Q$1,FALSE)</f>
        <v>310005</v>
      </c>
      <c r="E52" s="4">
        <f>VLOOKUP($B$2,Pension2025!$A$6:$AK$85,Pension2025!Q$1,FALSE)</f>
        <v>311224</v>
      </c>
      <c r="F52" s="25">
        <f>VLOOKUP($B$2,Pension2026!$A$6:$AK$85,Pension2026!Q$1,FALSE)</f>
        <v>311988</v>
      </c>
      <c r="G52" s="5">
        <f t="shared" si="38"/>
        <v>312230.76594761253</v>
      </c>
      <c r="H52" s="4">
        <f>VLOOKUP($B$2,MM!$B$4:$Z$83,MM!F$85,FALSE)</f>
        <v>640755</v>
      </c>
      <c r="I52" s="4">
        <f>VLOOKUP($B$2,MM!$B$4:$Z$83,MM!R$85,FALSE)</f>
        <v>637253</v>
      </c>
      <c r="J52" s="4">
        <f>VLOOKUP($B$2,MM!$B$4:$BZ$83,MM!AD$85,FALSE)</f>
        <v>633802</v>
      </c>
      <c r="K52" s="25">
        <f>VLOOKUP($B$2,MM!$B$4:$BZ$83,MM!AP$85,FALSE)</f>
        <v>637737</v>
      </c>
      <c r="L52" s="5">
        <f t="shared" si="39"/>
        <v>641893.23597069806</v>
      </c>
      <c r="M52" s="39">
        <f t="shared" si="32"/>
        <v>3.6811841951902569E-3</v>
      </c>
      <c r="N52" s="39">
        <f t="shared" si="33"/>
        <v>3.9321946420218801E-3</v>
      </c>
      <c r="O52" s="61">
        <f t="shared" si="34"/>
        <v>2.4548235354600045E-3</v>
      </c>
      <c r="P52" s="56">
        <f t="shared" si="34"/>
        <v>7.7812591385728602E-4</v>
      </c>
      <c r="Q52" s="39">
        <f t="shared" si="35"/>
        <v>-5.465427503491993E-3</v>
      </c>
      <c r="R52" s="39">
        <f t="shared" si="36"/>
        <v>-5.4154315475957171E-3</v>
      </c>
      <c r="S52" s="61">
        <f t="shared" si="37"/>
        <v>6.2085635577040499E-3</v>
      </c>
      <c r="T52" s="56">
        <f t="shared" si="37"/>
        <v>6.5171629852087687E-3</v>
      </c>
    </row>
    <row r="53" spans="1:20" x14ac:dyDescent="0.35">
      <c r="A53" t="s">
        <v>64</v>
      </c>
      <c r="B53">
        <v>5</v>
      </c>
      <c r="C53" s="4">
        <f>VLOOKUP($B$2,Pension2023!$A$6:$AK$85,Pension2023!R$1,FALSE)</f>
        <v>308279</v>
      </c>
      <c r="D53" s="4">
        <f>VLOOKUP($B$2,Pension2024!$A$6:$AK$85,Pension2024!R$1,FALSE)</f>
        <v>310523</v>
      </c>
      <c r="E53" s="4">
        <f>VLOOKUP($B$2,Pension2025!$A$6:$AK$85,Pension2025!R$1,FALSE)</f>
        <v>311496</v>
      </c>
      <c r="F53" s="25">
        <f>VLOOKUP($B$2,Pension2026!$A$6:$AK$85,Pension2026!R$1,FALSE)</f>
        <v>312156</v>
      </c>
      <c r="G53" s="5">
        <f t="shared" si="38"/>
        <v>312398.89667276602</v>
      </c>
      <c r="H53" s="4">
        <f>VLOOKUP($B$2,MM!$B$4:$Z$83,MM!G$85,FALSE)</f>
        <v>643871</v>
      </c>
      <c r="I53" s="4">
        <f>VLOOKUP($B$2,MM!$B$4:$Z$83,MM!S$85,FALSE)</f>
        <v>638962</v>
      </c>
      <c r="J53" s="4">
        <f>VLOOKUP($B$2,MM!$B$4:$BZ$83,MM!AE$85,FALSE)</f>
        <v>636055</v>
      </c>
      <c r="K53" s="25">
        <f>VLOOKUP($B$2,MM!$B$4:$BZ$83,MM!AQ$85,FALSE)</f>
        <v>639562</v>
      </c>
      <c r="L53" s="5">
        <f t="shared" si="39"/>
        <v>643730.12979314604</v>
      </c>
      <c r="M53" s="39">
        <f t="shared" si="32"/>
        <v>7.2791205369162615E-3</v>
      </c>
      <c r="N53" s="39">
        <f t="shared" si="33"/>
        <v>3.1334232890960489E-3</v>
      </c>
      <c r="O53" s="61">
        <f t="shared" si="34"/>
        <v>2.1188073041067401E-3</v>
      </c>
      <c r="P53" s="56">
        <f t="shared" si="34"/>
        <v>7.7812591385728602E-4</v>
      </c>
      <c r="Q53" s="39">
        <f t="shared" si="35"/>
        <v>-7.6241980148197275E-3</v>
      </c>
      <c r="R53" s="39">
        <f t="shared" si="36"/>
        <v>-4.5495663278880549E-3</v>
      </c>
      <c r="S53" s="61">
        <f t="shared" si="37"/>
        <v>5.5136741319539162E-3</v>
      </c>
      <c r="T53" s="56">
        <f t="shared" si="37"/>
        <v>6.5171629852087687E-3</v>
      </c>
    </row>
    <row r="54" spans="1:20" x14ac:dyDescent="0.35">
      <c r="A54" t="s">
        <v>65</v>
      </c>
      <c r="B54">
        <v>6</v>
      </c>
      <c r="C54" s="4">
        <f>VLOOKUP($B$2,Pension2023!$A$6:$AK$85,Pension2023!S$1,FALSE)</f>
        <v>307800</v>
      </c>
      <c r="D54" s="4">
        <f>VLOOKUP($B$2,Pension2024!$A$6:$AK$85,Pension2024!S$1,FALSE)</f>
        <v>310649</v>
      </c>
      <c r="E54" s="4">
        <f>VLOOKUP($B$2,Pension2025!$A$6:$AK$85,Pension2025!S$1,FALSE)</f>
        <v>311561</v>
      </c>
      <c r="F54" s="25">
        <f>VLOOKUP($B$2,Pension2026!$A$6:$AK$85,Pension2026!S$1,FALSE)</f>
        <v>312357</v>
      </c>
      <c r="G54" s="5">
        <f t="shared" si="38"/>
        <v>312600.05307607469</v>
      </c>
      <c r="H54" s="4">
        <f>VLOOKUP($B$2,MM!$B$4:$Z$83,MM!H$85,FALSE)</f>
        <v>648060</v>
      </c>
      <c r="I54" s="4">
        <f>VLOOKUP($B$2,MM!$B$4:$Z$83,MM!T$85,FALSE)</f>
        <v>642732</v>
      </c>
      <c r="J54" s="4">
        <f>VLOOKUP($B$2,MM!$B$4:$BZ$83,MM!AF$85,FALSE)</f>
        <v>640595</v>
      </c>
      <c r="K54" s="25">
        <f>VLOOKUP($B$2,MM!$B$4:$BZ$83,MM!AR$85,FALSE)</f>
        <v>646772</v>
      </c>
      <c r="L54" s="5">
        <f t="shared" si="39"/>
        <v>650987.11853826942</v>
      </c>
      <c r="M54" s="39">
        <f t="shared" si="32"/>
        <v>9.2560103963612583E-3</v>
      </c>
      <c r="N54" s="39">
        <f t="shared" si="33"/>
        <v>2.9357892669861219E-3</v>
      </c>
      <c r="O54" s="61">
        <f t="shared" si="34"/>
        <v>2.5548768940912847E-3</v>
      </c>
      <c r="P54" s="56">
        <f t="shared" si="34"/>
        <v>7.7812591385728602E-4</v>
      </c>
      <c r="Q54" s="39">
        <f t="shared" si="35"/>
        <v>-8.2214609758355373E-3</v>
      </c>
      <c r="R54" s="39">
        <f t="shared" si="36"/>
        <v>-3.3248694634777642E-3</v>
      </c>
      <c r="S54" s="61">
        <f t="shared" si="37"/>
        <v>9.642597897267402E-3</v>
      </c>
      <c r="T54" s="56">
        <f t="shared" si="37"/>
        <v>6.5171629852087687E-3</v>
      </c>
    </row>
    <row r="55" spans="1:20" x14ac:dyDescent="0.35">
      <c r="A55" t="s">
        <v>66</v>
      </c>
      <c r="B55">
        <v>7</v>
      </c>
      <c r="C55" s="4">
        <f>VLOOKUP($B$2,Pension2023!$A$6:$AK$85,Pension2023!T$1,FALSE)</f>
        <v>307111</v>
      </c>
      <c r="D55" s="4">
        <f>VLOOKUP($B$2,Pension2024!$A$6:$AK$85,Pension2024!T$1,FALSE)</f>
        <v>309747</v>
      </c>
      <c r="E55" s="4">
        <f>VLOOKUP($B$2,Pension2025!$A$6:$AK$85,Pension2025!T$1,FALSE)</f>
        <v>311437</v>
      </c>
      <c r="F55" s="25">
        <f>VLOOKUP($B$2,Pension2026!$A$6:$AK$85,Pension2026!T$1,FALSE)</f>
        <v>312203</v>
      </c>
      <c r="G55" s="5">
        <f t="shared" si="38"/>
        <v>312445.93324468401</v>
      </c>
      <c r="H55" s="4">
        <f>VLOOKUP($B$2,MM!$B$4:$Z$83,MM!I$85,FALSE)</f>
        <v>647491</v>
      </c>
      <c r="I55" s="4">
        <f>VLOOKUP($B$2,MM!$B$4:$Z$83,MM!U$85,FALSE)</f>
        <v>644422</v>
      </c>
      <c r="J55" s="4">
        <f>VLOOKUP($B$2,MM!$B$4:$BZ$83,MM!AG$85,FALSE)</f>
        <v>641113</v>
      </c>
      <c r="K55" s="25">
        <f>VLOOKUP($B$2,MM!$B$4:$BZ$83,MM!AS$85,FALSE)</f>
        <v>647175</v>
      </c>
      <c r="L55" s="5">
        <f t="shared" si="39"/>
        <v>651392.7449549525</v>
      </c>
      <c r="M55" s="39">
        <f t="shared" si="32"/>
        <v>8.5832158405267922E-3</v>
      </c>
      <c r="N55" s="39">
        <f t="shared" si="33"/>
        <v>5.4560657568918369E-3</v>
      </c>
      <c r="O55" s="61">
        <f t="shared" si="34"/>
        <v>2.4595664612747647E-3</v>
      </c>
      <c r="P55" s="56">
        <f t="shared" si="34"/>
        <v>7.7812591385728602E-4</v>
      </c>
      <c r="Q55" s="39">
        <f t="shared" si="35"/>
        <v>-4.7398342216339318E-3</v>
      </c>
      <c r="R55" s="39">
        <f t="shared" si="36"/>
        <v>-5.1348340062877806E-3</v>
      </c>
      <c r="S55" s="61">
        <f t="shared" si="37"/>
        <v>9.4554314138068918E-3</v>
      </c>
      <c r="T55" s="56">
        <f t="shared" si="37"/>
        <v>6.5171629852087687E-3</v>
      </c>
    </row>
    <row r="56" spans="1:20" x14ac:dyDescent="0.35">
      <c r="A56" t="s">
        <v>67</v>
      </c>
      <c r="B56">
        <v>8</v>
      </c>
      <c r="C56" s="4">
        <f>VLOOKUP($B$2,Pension2023!$A$6:$AK$85,Pension2023!U$1,FALSE)</f>
        <v>307502</v>
      </c>
      <c r="D56" s="4">
        <f>VLOOKUP($B$2,Pension2024!$A$6:$AK$85,Pension2024!U$1,FALSE)</f>
        <v>309387</v>
      </c>
      <c r="E56" s="4">
        <f>VLOOKUP($B$2,Pension2025!$A$6:$AK$85,Pension2025!U$1,FALSE)</f>
        <v>311606</v>
      </c>
      <c r="F56" s="25">
        <f>VLOOKUP($B$2,Pension2026!$A$6:$AK$85,Pension2026!U$1,FALSE)</f>
        <v>312378</v>
      </c>
      <c r="G56" s="5">
        <f t="shared" si="38"/>
        <v>312621.06941671891</v>
      </c>
      <c r="H56" s="4">
        <f>VLOOKUP($B$2,MM!$B$4:$Z$83,MM!J$85,FALSE)</f>
        <v>647397</v>
      </c>
      <c r="I56" s="4">
        <f>VLOOKUP($B$2,MM!$B$4:$Z$83,MM!V$85,FALSE)</f>
        <v>641891</v>
      </c>
      <c r="J56" s="4">
        <f>VLOOKUP($B$2,MM!$B$4:$BZ$83,MM!AH$85,FALSE)</f>
        <v>639796</v>
      </c>
      <c r="K56" s="25">
        <f>VLOOKUP($B$2,MM!$B$4:$BZ$83,MM!AT$85,FALSE)</f>
        <v>644004</v>
      </c>
      <c r="L56" s="5">
        <f t="shared" si="39"/>
        <v>648201.07903112634</v>
      </c>
      <c r="M56" s="39">
        <f t="shared" si="32"/>
        <v>6.1300414306248996E-3</v>
      </c>
      <c r="N56" s="39">
        <f t="shared" si="33"/>
        <v>7.1722470562758378E-3</v>
      </c>
      <c r="O56" s="61">
        <f t="shared" si="34"/>
        <v>2.4774875965161147E-3</v>
      </c>
      <c r="P56" s="56">
        <f t="shared" si="34"/>
        <v>7.7812591385728602E-4</v>
      </c>
      <c r="Q56" s="39">
        <f t="shared" si="35"/>
        <v>-8.5048277950006135E-3</v>
      </c>
      <c r="R56" s="39">
        <f t="shared" si="36"/>
        <v>-3.2637940086400752E-3</v>
      </c>
      <c r="S56" s="61">
        <f t="shared" si="37"/>
        <v>6.5770964494933359E-3</v>
      </c>
      <c r="T56" s="56">
        <f t="shared" si="37"/>
        <v>6.5171629852087687E-3</v>
      </c>
    </row>
    <row r="57" spans="1:20" x14ac:dyDescent="0.35">
      <c r="A57" t="s">
        <v>68</v>
      </c>
      <c r="B57">
        <v>9</v>
      </c>
      <c r="C57" s="4">
        <f>VLOOKUP($B$2,Pension2023!$A$6:$AK$85,Pension2023!V$1,FALSE)</f>
        <v>308073</v>
      </c>
      <c r="D57" s="4">
        <f>VLOOKUP($B$2,Pension2024!$A$6:$AK$85,Pension2024!V$1,FALSE)</f>
        <v>309417</v>
      </c>
      <c r="E57" s="4">
        <f>VLOOKUP($B$2,Pension2025!$A$6:$AK$85,Pension2025!V$1,FALSE)</f>
        <v>312244</v>
      </c>
      <c r="F57" s="5">
        <f t="shared" ref="F56:F60" si="40">E57*(1+O$3)</f>
        <v>313111.45314784645</v>
      </c>
      <c r="G57" s="5">
        <f t="shared" si="38"/>
        <v>313355.0932834663</v>
      </c>
      <c r="H57" s="4">
        <f>VLOOKUP($B$2,MM!$B$4:$Z$83,MM!K$85,FALSE)</f>
        <v>645548</v>
      </c>
      <c r="I57" s="4">
        <f>VLOOKUP($B$2,MM!$B$4:$Z$83,MM!W$85,FALSE)</f>
        <v>641733</v>
      </c>
      <c r="J57" s="4">
        <f>VLOOKUP($B$2,MM!$B$4:$BZ$83,MM!AI$85,FALSE)</f>
        <v>639853</v>
      </c>
      <c r="K57" s="5">
        <f t="shared" ref="K56:K60" si="41">J57*(1+O$4)</f>
        <v>644023.02628757479</v>
      </c>
      <c r="L57" s="5">
        <f t="shared" si="39"/>
        <v>648220.22931611829</v>
      </c>
      <c r="M57" s="39">
        <f t="shared" si="32"/>
        <v>4.362602370217461E-3</v>
      </c>
      <c r="N57" s="39">
        <f t="shared" si="33"/>
        <v>9.1365374236063168E-3</v>
      </c>
      <c r="O57" s="56">
        <f t="shared" si="34"/>
        <v>2.7781259138572878E-3</v>
      </c>
      <c r="P57" s="56">
        <f t="shared" si="34"/>
        <v>7.7812591385728602E-4</v>
      </c>
      <c r="Q57" s="39">
        <f t="shared" si="35"/>
        <v>-5.9097077211919258E-3</v>
      </c>
      <c r="R57" s="39">
        <f t="shared" si="36"/>
        <v>-2.9295672810966122E-3</v>
      </c>
      <c r="S57" s="56">
        <f t="shared" si="37"/>
        <v>6.5171629852087687E-3</v>
      </c>
      <c r="T57" s="56">
        <f t="shared" si="37"/>
        <v>6.5171629852087687E-3</v>
      </c>
    </row>
    <row r="58" spans="1:20" x14ac:dyDescent="0.35">
      <c r="A58" t="s">
        <v>69</v>
      </c>
      <c r="B58">
        <v>10</v>
      </c>
      <c r="C58" s="4">
        <f>VLOOKUP($B$2,Pension2023!$A$6:$AK$85,Pension2023!W$1,FALSE)</f>
        <v>308712</v>
      </c>
      <c r="D58" s="4">
        <f>VLOOKUP($B$2,Pension2024!$A$6:$AK$85,Pension2024!W$1,FALSE)</f>
        <v>309684</v>
      </c>
      <c r="E58" s="4">
        <f>VLOOKUP($B$2,Pension2025!$A$6:$AK$85,Pension2025!W$1,FALSE)</f>
        <v>312172</v>
      </c>
      <c r="F58" s="5">
        <f t="shared" si="40"/>
        <v>313039.25312278065</v>
      </c>
      <c r="G58" s="5">
        <f t="shared" si="38"/>
        <v>313282.83707769</v>
      </c>
      <c r="H58" s="4">
        <f>VLOOKUP($B$2,MM!$B$4:$Z$83,MM!L$85,FALSE)</f>
        <v>643683</v>
      </c>
      <c r="I58" s="4">
        <f>VLOOKUP($B$2,MM!$B$4:$Z$83,MM!X$85,FALSE)</f>
        <v>640065</v>
      </c>
      <c r="J58" s="4">
        <f>VLOOKUP($B$2,MM!$B$4:$BZ$83,MM!AJ$85,FALSE)</f>
        <v>638162</v>
      </c>
      <c r="K58" s="5">
        <f t="shared" si="41"/>
        <v>642321.00576496683</v>
      </c>
      <c r="L58" s="5">
        <f t="shared" si="39"/>
        <v>646507.11644836038</v>
      </c>
      <c r="M58" s="39">
        <f t="shared" si="32"/>
        <v>3.1485656534244733E-3</v>
      </c>
      <c r="N58" s="39">
        <f t="shared" si="33"/>
        <v>8.0339959442528031E-3</v>
      </c>
      <c r="O58" s="56">
        <f t="shared" si="34"/>
        <v>2.7781259138572878E-3</v>
      </c>
      <c r="P58" s="56">
        <f t="shared" si="34"/>
        <v>7.7812591385728602E-4</v>
      </c>
      <c r="Q58" s="39">
        <f t="shared" si="35"/>
        <v>-5.6207791723565936E-3</v>
      </c>
      <c r="R58" s="39">
        <f t="shared" si="36"/>
        <v>-2.9731355409216009E-3</v>
      </c>
      <c r="S58" s="56">
        <f t="shared" si="37"/>
        <v>6.5171629852087687E-3</v>
      </c>
      <c r="T58" s="56">
        <f t="shared" si="37"/>
        <v>6.5171629852087687E-3</v>
      </c>
    </row>
    <row r="59" spans="1:20" x14ac:dyDescent="0.35">
      <c r="A59" t="s">
        <v>70</v>
      </c>
      <c r="B59">
        <v>11</v>
      </c>
      <c r="C59" s="4">
        <f>VLOOKUP($B$2,Pension2023!$A$6:$AK$85,Pension2023!X$1,FALSE)</f>
        <v>308949</v>
      </c>
      <c r="D59" s="4">
        <f>VLOOKUP($B$2,Pension2024!$A$6:$AK$85,Pension2024!X$1,FALSE)</f>
        <v>309750</v>
      </c>
      <c r="E59" s="4">
        <f>VLOOKUP($B$2,Pension2025!$A$6:$AK$85,Pension2025!X$1,FALSE)</f>
        <v>311648</v>
      </c>
      <c r="F59" s="5">
        <f t="shared" si="40"/>
        <v>312513.79738480179</v>
      </c>
      <c r="G59" s="5">
        <f t="shared" si="38"/>
        <v>312756.97246898484</v>
      </c>
      <c r="H59" s="4">
        <f>VLOOKUP($B$2,MM!$B$4:$Z$83,MM!M$85,FALSE)</f>
        <v>641369</v>
      </c>
      <c r="I59" s="4">
        <f>VLOOKUP($B$2,MM!$B$4:$Z$83,MM!Y$85,FALSE)</f>
        <v>638352</v>
      </c>
      <c r="J59" s="4">
        <f>VLOOKUP($B$2,MM!$B$4:$BZ$83,MM!AK$85,FALSE)</f>
        <v>635704</v>
      </c>
      <c r="K59" s="5">
        <f t="shared" si="41"/>
        <v>639846.98657834914</v>
      </c>
      <c r="L59" s="5">
        <f t="shared" si="39"/>
        <v>644016.97367547487</v>
      </c>
      <c r="M59" s="39">
        <f t="shared" si="32"/>
        <v>2.5926609246185173E-3</v>
      </c>
      <c r="N59" s="39">
        <f t="shared" si="33"/>
        <v>6.1275221953187575E-3</v>
      </c>
      <c r="O59" s="56">
        <f t="shared" si="34"/>
        <v>2.7781259138572878E-3</v>
      </c>
      <c r="P59" s="56">
        <f t="shared" si="34"/>
        <v>7.7812591385728602E-4</v>
      </c>
      <c r="Q59" s="39">
        <f t="shared" si="35"/>
        <v>-4.7040003492528903E-3</v>
      </c>
      <c r="R59" s="39">
        <f t="shared" si="36"/>
        <v>-4.1481815675363798E-3</v>
      </c>
      <c r="S59" s="56">
        <f t="shared" si="37"/>
        <v>6.5171629852087687E-3</v>
      </c>
      <c r="T59" s="56">
        <f t="shared" si="37"/>
        <v>6.5171629852087687E-3</v>
      </c>
    </row>
    <row r="60" spans="1:20" x14ac:dyDescent="0.35">
      <c r="A60" t="s">
        <v>71</v>
      </c>
      <c r="B60">
        <v>12</v>
      </c>
      <c r="C60" s="4">
        <f>VLOOKUP($B$2,Pension2023!$A$6:$AK$85,Pension2023!Y$1,FALSE)</f>
        <v>308924</v>
      </c>
      <c r="D60" s="4">
        <f>VLOOKUP($B$2,Pension2024!$A$6:$AK$85,Pension2024!Y$1,FALSE)</f>
        <v>309836</v>
      </c>
      <c r="E60" s="4">
        <f>VLOOKUP($B$2,Pension2025!$A$6:$AK$85,Pension2025!Y$1,FALSE)</f>
        <v>311929</v>
      </c>
      <c r="F60" s="5">
        <f t="shared" si="40"/>
        <v>312795.57803818356</v>
      </c>
      <c r="G60" s="5">
        <f t="shared" si="38"/>
        <v>313038.97238319507</v>
      </c>
      <c r="H60" s="4">
        <f>VLOOKUP($B$2,MM!$B$4:$Z$83,MM!N$85,FALSE)</f>
        <v>647820</v>
      </c>
      <c r="I60" s="4">
        <f>VLOOKUP($B$2,MM!$B$4:$Z$83,MM!Z$85,FALSE)</f>
        <v>645889</v>
      </c>
      <c r="J60" s="4">
        <f>VLOOKUP($B$2,MM!$B$4:$BZ$83,MM!AL$85,FALSE)</f>
        <v>644368</v>
      </c>
      <c r="K60" s="5">
        <f t="shared" si="41"/>
        <v>648567.45127845299</v>
      </c>
      <c r="L60" s="5">
        <f t="shared" si="39"/>
        <v>652794.27106533607</v>
      </c>
      <c r="M60" s="39">
        <f t="shared" si="32"/>
        <v>2.9521824137974662E-3</v>
      </c>
      <c r="N60" s="39">
        <f t="shared" si="33"/>
        <v>6.7551866148543027E-3</v>
      </c>
      <c r="O60" s="56">
        <f t="shared" si="34"/>
        <v>2.7781259138572878E-3</v>
      </c>
      <c r="P60" s="56">
        <f t="shared" si="34"/>
        <v>7.7812591385728602E-4</v>
      </c>
      <c r="Q60" s="39">
        <f t="shared" si="35"/>
        <v>-2.9807662622333142E-3</v>
      </c>
      <c r="R60" s="39">
        <f t="shared" si="36"/>
        <v>-2.3548937975410578E-3</v>
      </c>
      <c r="S60" s="56">
        <f t="shared" si="37"/>
        <v>6.5171629852087687E-3</v>
      </c>
      <c r="T60" s="56">
        <f t="shared" si="37"/>
        <v>6.5171629852087687E-3</v>
      </c>
    </row>
    <row r="61" spans="1:20" x14ac:dyDescent="0.35">
      <c r="A61" t="s">
        <v>72</v>
      </c>
      <c r="B61" s="43" t="s">
        <v>143</v>
      </c>
      <c r="C61" s="6">
        <f>AVERAGE(C49:C60)</f>
        <v>308445.66666666669</v>
      </c>
      <c r="D61" s="6">
        <f t="shared" ref="D61:G61" si="42">AVERAGE(D49:D60)</f>
        <v>309829.91666666669</v>
      </c>
      <c r="E61" s="6">
        <f t="shared" si="42"/>
        <v>311453.41666666669</v>
      </c>
      <c r="F61" s="6">
        <f t="shared" si="42"/>
        <v>312318.67347446765</v>
      </c>
      <c r="G61" s="6">
        <f t="shared" si="42"/>
        <v>312561.69672767969</v>
      </c>
      <c r="H61" s="6">
        <f>AVERAGE(H49:H60)</f>
        <v>643652.91666666663</v>
      </c>
      <c r="I61" s="6">
        <f>AVERAGE(I49:I60)</f>
        <v>639837.25</v>
      </c>
      <c r="J61" s="6">
        <f>AVERAGE(J49:J60)</f>
        <v>636490.91666666663</v>
      </c>
      <c r="K61" s="6">
        <f>AVERAGE(K49:K60)</f>
        <v>640719.62249244528</v>
      </c>
      <c r="L61" s="6">
        <f>AVERAGE(L49:L60)</f>
        <v>644895.29670005001</v>
      </c>
      <c r="M61" s="44">
        <f t="shared" si="32"/>
        <v>4.4878244358541597E-3</v>
      </c>
      <c r="N61" s="44">
        <f t="shared" si="33"/>
        <v>5.239971715664371E-3</v>
      </c>
      <c r="O61" s="44">
        <f t="shared" si="34"/>
        <v>2.7781259138570658E-3</v>
      </c>
      <c r="P61" s="44">
        <f t="shared" si="34"/>
        <v>7.7812591385728602E-4</v>
      </c>
      <c r="Q61" s="44">
        <f t="shared" si="35"/>
        <v>-5.9281432086520924E-3</v>
      </c>
      <c r="R61" s="44">
        <f t="shared" si="36"/>
        <v>-5.22997579983564E-3</v>
      </c>
      <c r="S61" s="44">
        <f t="shared" si="37"/>
        <v>6.6437803196384149E-3</v>
      </c>
      <c r="T61" s="44">
        <f t="shared" si="37"/>
        <v>6.5171629852087687E-3</v>
      </c>
    </row>
    <row r="62" spans="1:20" x14ac:dyDescent="0.35">
      <c r="A62" t="s">
        <v>94</v>
      </c>
    </row>
    <row r="63" spans="1:20" x14ac:dyDescent="0.35">
      <c r="A63" t="s">
        <v>73</v>
      </c>
      <c r="B63" s="65" t="s">
        <v>4</v>
      </c>
      <c r="C63" s="62" t="s">
        <v>169</v>
      </c>
      <c r="D63" s="62"/>
      <c r="E63" s="62"/>
      <c r="F63" s="63"/>
      <c r="G63" s="63"/>
      <c r="H63" s="62" t="s">
        <v>161</v>
      </c>
      <c r="I63" s="62"/>
      <c r="J63" s="62"/>
      <c r="K63" s="63"/>
      <c r="L63" s="63"/>
      <c r="M63" s="62" t="s">
        <v>155</v>
      </c>
      <c r="N63" s="62"/>
      <c r="O63" s="63"/>
      <c r="P63" s="63"/>
      <c r="Q63" s="62" t="s">
        <v>156</v>
      </c>
      <c r="R63" s="62"/>
      <c r="S63" s="63"/>
      <c r="T63" s="63"/>
    </row>
    <row r="64" spans="1:20" x14ac:dyDescent="0.35">
      <c r="A64" t="s">
        <v>74</v>
      </c>
      <c r="B64" s="65"/>
      <c r="C64" s="42">
        <v>2023</v>
      </c>
      <c r="D64" s="42">
        <v>2024</v>
      </c>
      <c r="E64" s="42">
        <v>2025</v>
      </c>
      <c r="F64" s="42">
        <v>2026</v>
      </c>
      <c r="G64" s="42">
        <v>2027</v>
      </c>
      <c r="H64" s="42">
        <v>2023</v>
      </c>
      <c r="I64" s="42">
        <v>2024</v>
      </c>
      <c r="J64" s="42">
        <v>2025</v>
      </c>
      <c r="K64" s="42">
        <v>2026</v>
      </c>
      <c r="L64" s="42">
        <v>2027</v>
      </c>
      <c r="M64" s="42">
        <v>2024</v>
      </c>
      <c r="N64" s="42">
        <v>2025</v>
      </c>
      <c r="O64" s="42">
        <v>2026</v>
      </c>
      <c r="P64" s="42">
        <v>2027</v>
      </c>
      <c r="Q64" s="42">
        <v>2024</v>
      </c>
      <c r="R64" s="42">
        <v>2025</v>
      </c>
      <c r="S64" s="42">
        <v>2026</v>
      </c>
      <c r="T64" s="42">
        <v>2027</v>
      </c>
    </row>
    <row r="65" spans="1:20" x14ac:dyDescent="0.35">
      <c r="A65" t="s">
        <v>75</v>
      </c>
      <c r="B65">
        <v>1</v>
      </c>
      <c r="C65" s="4">
        <f>C33/C49</f>
        <v>627.63199400717076</v>
      </c>
      <c r="D65" s="4">
        <f t="shared" ref="D65:F72" si="43">D33/D49</f>
        <v>715.81518544018218</v>
      </c>
      <c r="E65" s="4">
        <f t="shared" si="43"/>
        <v>790.24781420905833</v>
      </c>
      <c r="F65" s="25">
        <f t="shared" si="43"/>
        <v>835.07517503590475</v>
      </c>
      <c r="G65" s="5">
        <f>F65*(1+H$3)</f>
        <v>879.45161398311711</v>
      </c>
      <c r="H65" s="4">
        <f t="shared" ref="H65:K76" si="44">H33/H49</f>
        <v>1701.6194694091914</v>
      </c>
      <c r="I65" s="4">
        <f t="shared" si="44"/>
        <v>1844.14531644057</v>
      </c>
      <c r="J65" s="4">
        <f t="shared" si="44"/>
        <v>1958.7432003947765</v>
      </c>
      <c r="K65" s="25">
        <f t="shared" si="44"/>
        <v>2093.1723216370647</v>
      </c>
      <c r="L65" s="5">
        <f>K65*(1+I$4)</f>
        <v>2191.5514207540064</v>
      </c>
      <c r="M65" s="39">
        <f t="shared" ref="M65:M77" si="45">D65/C65-1</f>
        <v>0.14050142802631549</v>
      </c>
      <c r="N65" s="39">
        <f t="shared" ref="N65:N77" si="46">E65/D65-1</f>
        <v>0.10398302562288442</v>
      </c>
      <c r="O65" s="61">
        <f t="shared" ref="O65:P77" si="47">F65/E65-1</f>
        <v>5.6725700496512044E-2</v>
      </c>
      <c r="P65" s="56">
        <f t="shared" si="47"/>
        <v>5.3140651612957335E-2</v>
      </c>
      <c r="Q65" s="39">
        <f t="shared" ref="Q65:Q77" si="48">I65/H65-1</f>
        <v>8.3758942345002696E-2</v>
      </c>
      <c r="R65" s="39">
        <f t="shared" ref="R65:R77" si="49">J65/I65-1</f>
        <v>6.2141460834222562E-2</v>
      </c>
      <c r="S65" s="61">
        <f t="shared" ref="S65:T77" si="50">K65/J65-1</f>
        <v>6.8630293759383232E-2</v>
      </c>
      <c r="T65" s="56">
        <f t="shared" si="50"/>
        <v>4.6999999999999931E-2</v>
      </c>
    </row>
    <row r="66" spans="1:20" x14ac:dyDescent="0.35">
      <c r="A66" t="s">
        <v>76</v>
      </c>
      <c r="B66">
        <v>2</v>
      </c>
      <c r="C66" s="4">
        <f t="shared" ref="C66:E76" si="51">C34/C50</f>
        <v>627.44832115133636</v>
      </c>
      <c r="D66" s="4">
        <f t="shared" si="51"/>
        <v>715.04640696946035</v>
      </c>
      <c r="E66" s="4">
        <f t="shared" si="51"/>
        <v>789.97679055587582</v>
      </c>
      <c r="F66" s="25">
        <f t="shared" si="43"/>
        <v>835.37222395806623</v>
      </c>
      <c r="G66" s="5">
        <f>F66*(1+H$3)</f>
        <v>879.76444827856324</v>
      </c>
      <c r="H66" s="4">
        <f t="shared" si="44"/>
        <v>1711.057357559914</v>
      </c>
      <c r="I66" s="4">
        <f t="shared" si="44"/>
        <v>1847.0071742464083</v>
      </c>
      <c r="J66" s="4">
        <f t="shared" si="44"/>
        <v>1978.161571832228</v>
      </c>
      <c r="K66" s="25">
        <f t="shared" si="44"/>
        <v>2069.2988524369657</v>
      </c>
      <c r="L66" s="5">
        <f t="shared" ref="L66:L76" si="52">K66*(1+I$4)</f>
        <v>2166.5558985015032</v>
      </c>
      <c r="M66" s="39">
        <f t="shared" si="45"/>
        <v>0.13961004096303231</v>
      </c>
      <c r="N66" s="39">
        <f t="shared" si="46"/>
        <v>0.10479093784134741</v>
      </c>
      <c r="O66" s="61">
        <f t="shared" si="47"/>
        <v>5.7464262171863734E-2</v>
      </c>
      <c r="P66" s="56">
        <f t="shared" si="47"/>
        <v>5.3140651612957335E-2</v>
      </c>
      <c r="Q66" s="39">
        <f t="shared" si="48"/>
        <v>7.9453687560987474E-2</v>
      </c>
      <c r="R66" s="39">
        <f t="shared" si="49"/>
        <v>7.1009143556430177E-2</v>
      </c>
      <c r="S66" s="61">
        <f t="shared" si="50"/>
        <v>4.6071707135794782E-2</v>
      </c>
      <c r="T66" s="56">
        <f t="shared" si="50"/>
        <v>4.6999999999999931E-2</v>
      </c>
    </row>
    <row r="67" spans="1:20" x14ac:dyDescent="0.35">
      <c r="A67" t="s">
        <v>77</v>
      </c>
      <c r="B67">
        <v>3</v>
      </c>
      <c r="C67" s="4">
        <f t="shared" si="51"/>
        <v>627.40284036792184</v>
      </c>
      <c r="D67" s="4">
        <f t="shared" si="51"/>
        <v>714.69490049855608</v>
      </c>
      <c r="E67" s="4">
        <f t="shared" si="51"/>
        <v>790.32764564222771</v>
      </c>
      <c r="F67" s="25">
        <f t="shared" si="43"/>
        <v>835.41471474690184</v>
      </c>
      <c r="G67" s="5">
        <f>F67*(1+H$3)</f>
        <v>879.80919705560507</v>
      </c>
      <c r="H67" s="4">
        <f t="shared" si="44"/>
        <v>1738.6833748260951</v>
      </c>
      <c r="I67" s="4">
        <f t="shared" si="44"/>
        <v>1900.2443535333189</v>
      </c>
      <c r="J67" s="4">
        <f t="shared" si="44"/>
        <v>2017.9866578791216</v>
      </c>
      <c r="K67" s="25">
        <f t="shared" si="44"/>
        <v>2119.4170896336204</v>
      </c>
      <c r="L67" s="5">
        <f t="shared" si="52"/>
        <v>2219.0296928464004</v>
      </c>
      <c r="M67" s="39">
        <f t="shared" si="45"/>
        <v>0.13913239551074463</v>
      </c>
      <c r="N67" s="39">
        <f t="shared" si="46"/>
        <v>0.10582522009169493</v>
      </c>
      <c r="O67" s="61">
        <f t="shared" si="47"/>
        <v>5.7048578970100294E-2</v>
      </c>
      <c r="P67" s="56">
        <f t="shared" si="47"/>
        <v>5.3140651612957335E-2</v>
      </c>
      <c r="Q67" s="39">
        <f t="shared" si="48"/>
        <v>9.2921449095573871E-2</v>
      </c>
      <c r="R67" s="39">
        <f t="shared" si="49"/>
        <v>6.1961665154732559E-2</v>
      </c>
      <c r="S67" s="61">
        <f t="shared" si="50"/>
        <v>5.0263182543090146E-2</v>
      </c>
      <c r="T67" s="56">
        <f t="shared" si="50"/>
        <v>4.6999999999999931E-2</v>
      </c>
    </row>
    <row r="68" spans="1:20" x14ac:dyDescent="0.35">
      <c r="A68" t="s">
        <v>78</v>
      </c>
      <c r="B68">
        <v>4</v>
      </c>
      <c r="C68" s="4">
        <f t="shared" si="51"/>
        <v>715.15476268179304</v>
      </c>
      <c r="D68" s="4">
        <f t="shared" si="51"/>
        <v>790.99724072192396</v>
      </c>
      <c r="E68" s="4">
        <f t="shared" si="51"/>
        <v>835.86714498239201</v>
      </c>
      <c r="F68" s="25">
        <f t="shared" si="43"/>
        <v>880.64665506365634</v>
      </c>
      <c r="G68" s="5">
        <f t="shared" ref="G68:G76" si="53">F68*(1+I$3)</f>
        <v>925.55963447190277</v>
      </c>
      <c r="H68" s="4">
        <f t="shared" si="44"/>
        <v>1846.5455127310754</v>
      </c>
      <c r="I68" s="4">
        <f t="shared" si="44"/>
        <v>1972.5610081553157</v>
      </c>
      <c r="J68" s="4">
        <f t="shared" si="44"/>
        <v>2111.3448543393679</v>
      </c>
      <c r="K68" s="25">
        <f t="shared" si="44"/>
        <v>2208.2187244428351</v>
      </c>
      <c r="L68" s="5">
        <f t="shared" si="52"/>
        <v>2312.0050044916484</v>
      </c>
      <c r="M68" s="39">
        <f t="shared" si="45"/>
        <v>0.1060504411041403</v>
      </c>
      <c r="N68" s="39">
        <f t="shared" si="46"/>
        <v>5.6725740559494753E-2</v>
      </c>
      <c r="O68" s="61">
        <f t="shared" si="47"/>
        <v>5.3572520884533237E-2</v>
      </c>
      <c r="P68" s="56">
        <f t="shared" si="47"/>
        <v>5.0999999999999934E-2</v>
      </c>
      <c r="Q68" s="39">
        <f t="shared" si="48"/>
        <v>6.824391522192208E-2</v>
      </c>
      <c r="R68" s="39">
        <f t="shared" si="49"/>
        <v>7.0357188249320135E-2</v>
      </c>
      <c r="S68" s="61">
        <f t="shared" si="50"/>
        <v>4.5882542543614235E-2</v>
      </c>
      <c r="T68" s="56">
        <f t="shared" si="50"/>
        <v>4.6999999999999931E-2</v>
      </c>
    </row>
    <row r="69" spans="1:20" x14ac:dyDescent="0.35">
      <c r="A69" t="s">
        <v>79</v>
      </c>
      <c r="B69">
        <v>5</v>
      </c>
      <c r="C69" s="4">
        <f t="shared" si="51"/>
        <v>714.84264198988592</v>
      </c>
      <c r="D69" s="4">
        <f t="shared" si="51"/>
        <v>790.8898428135758</v>
      </c>
      <c r="E69" s="4">
        <f t="shared" si="51"/>
        <v>835.82196911035771</v>
      </c>
      <c r="F69" s="25">
        <f t="shared" si="43"/>
        <v>880.40110169274317</v>
      </c>
      <c r="G69" s="5">
        <f t="shared" si="53"/>
        <v>925.30155787907302</v>
      </c>
      <c r="H69" s="4">
        <f t="shared" si="44"/>
        <v>1769.3773672831978</v>
      </c>
      <c r="I69" s="4">
        <f t="shared" si="44"/>
        <v>1917.5023040180797</v>
      </c>
      <c r="J69" s="4">
        <f t="shared" si="44"/>
        <v>2053.8212156967561</v>
      </c>
      <c r="K69" s="25">
        <f t="shared" si="44"/>
        <v>2133.4553614661281</v>
      </c>
      <c r="L69" s="5">
        <f t="shared" si="52"/>
        <v>2233.727763455036</v>
      </c>
      <c r="M69" s="39">
        <f t="shared" si="45"/>
        <v>0.10638313435247726</v>
      </c>
      <c r="N69" s="39">
        <f t="shared" si="46"/>
        <v>5.6812117016115327E-2</v>
      </c>
      <c r="O69" s="61">
        <f t="shared" si="47"/>
        <v>5.3335679402917835E-2</v>
      </c>
      <c r="P69" s="56">
        <f t="shared" si="47"/>
        <v>5.0999999999999934E-2</v>
      </c>
      <c r="Q69" s="39">
        <f t="shared" si="48"/>
        <v>8.3715853652136074E-2</v>
      </c>
      <c r="R69" s="39">
        <f t="shared" si="49"/>
        <v>7.1091915453255661E-2</v>
      </c>
      <c r="S69" s="61">
        <f t="shared" si="50"/>
        <v>3.8773650384342773E-2</v>
      </c>
      <c r="T69" s="56">
        <f t="shared" si="50"/>
        <v>4.6999999999999931E-2</v>
      </c>
    </row>
    <row r="70" spans="1:20" x14ac:dyDescent="0.35">
      <c r="A70" t="s">
        <v>80</v>
      </c>
      <c r="B70">
        <v>6</v>
      </c>
      <c r="C70" s="4">
        <f t="shared" si="51"/>
        <v>714.93892069525657</v>
      </c>
      <c r="D70" s="4">
        <f t="shared" si="51"/>
        <v>790.64342293070342</v>
      </c>
      <c r="E70" s="4">
        <f t="shared" si="51"/>
        <v>836.23973725851431</v>
      </c>
      <c r="F70" s="25">
        <f t="shared" si="43"/>
        <v>880.67806180108005</v>
      </c>
      <c r="G70" s="5">
        <f t="shared" si="53"/>
        <v>925.59264295293508</v>
      </c>
      <c r="H70" s="4">
        <f t="shared" si="44"/>
        <v>1875.8645314322744</v>
      </c>
      <c r="I70" s="4">
        <f t="shared" si="44"/>
        <v>2012.1505160782406</v>
      </c>
      <c r="J70" s="4">
        <f t="shared" si="44"/>
        <v>2106.061086380631</v>
      </c>
      <c r="K70" s="25">
        <f t="shared" si="44"/>
        <v>2206.7807379261944</v>
      </c>
      <c r="L70" s="5">
        <f t="shared" si="52"/>
        <v>2310.4994326087253</v>
      </c>
      <c r="M70" s="39">
        <f t="shared" si="45"/>
        <v>0.10588946837839863</v>
      </c>
      <c r="N70" s="39">
        <f t="shared" si="46"/>
        <v>5.7669883800206101E-2</v>
      </c>
      <c r="O70" s="61">
        <f t="shared" si="47"/>
        <v>5.3140651612957335E-2</v>
      </c>
      <c r="P70" s="56">
        <f t="shared" si="47"/>
        <v>5.0999999999999934E-2</v>
      </c>
      <c r="Q70" s="39">
        <f t="shared" si="48"/>
        <v>7.2652359678610834E-2</v>
      </c>
      <c r="R70" s="39">
        <f t="shared" si="49"/>
        <v>4.6671742273746819E-2</v>
      </c>
      <c r="S70" s="61">
        <f t="shared" si="50"/>
        <v>4.7823708531956832E-2</v>
      </c>
      <c r="T70" s="56">
        <f t="shared" si="50"/>
        <v>4.6999999999999931E-2</v>
      </c>
    </row>
    <row r="71" spans="1:20" x14ac:dyDescent="0.35">
      <c r="A71" t="s">
        <v>81</v>
      </c>
      <c r="B71">
        <v>7</v>
      </c>
      <c r="C71" s="4">
        <f t="shared" si="51"/>
        <v>715.5198521055903</v>
      </c>
      <c r="D71" s="4">
        <f t="shared" si="51"/>
        <v>792.33202290901897</v>
      </c>
      <c r="E71" s="4">
        <f t="shared" si="51"/>
        <v>837.05270038563174</v>
      </c>
      <c r="F71" s="25">
        <f t="shared" si="43"/>
        <v>881.6116742632197</v>
      </c>
      <c r="G71" s="5">
        <f t="shared" si="53"/>
        <v>926.57386965064381</v>
      </c>
      <c r="H71" s="4">
        <f t="shared" si="44"/>
        <v>1812.3994209185917</v>
      </c>
      <c r="I71" s="4">
        <f t="shared" si="44"/>
        <v>1945.5935967890605</v>
      </c>
      <c r="J71" s="4">
        <f t="shared" si="44"/>
        <v>2063.1725594551972</v>
      </c>
      <c r="K71" s="25">
        <f t="shared" si="44"/>
        <v>2167.8654816703365</v>
      </c>
      <c r="L71" s="5">
        <f t="shared" si="52"/>
        <v>2269.7551593088424</v>
      </c>
      <c r="M71" s="39">
        <f t="shared" si="45"/>
        <v>0.10735155786019113</v>
      </c>
      <c r="N71" s="39">
        <f t="shared" si="46"/>
        <v>5.6441840268455001E-2</v>
      </c>
      <c r="O71" s="61">
        <f t="shared" si="47"/>
        <v>5.3233176187185816E-2</v>
      </c>
      <c r="P71" s="56">
        <f t="shared" si="47"/>
        <v>5.0999999999999934E-2</v>
      </c>
      <c r="Q71" s="39">
        <f t="shared" si="48"/>
        <v>7.3490519988668401E-2</v>
      </c>
      <c r="R71" s="39">
        <f t="shared" si="49"/>
        <v>6.0433465067003089E-2</v>
      </c>
      <c r="S71" s="61">
        <f t="shared" si="50"/>
        <v>5.0743657739798831E-2</v>
      </c>
      <c r="T71" s="56">
        <f t="shared" si="50"/>
        <v>4.6999999999999931E-2</v>
      </c>
    </row>
    <row r="72" spans="1:20" x14ac:dyDescent="0.35">
      <c r="A72" t="s">
        <v>82</v>
      </c>
      <c r="B72">
        <v>8</v>
      </c>
      <c r="C72" s="4">
        <f t="shared" si="51"/>
        <v>715.51903034777013</v>
      </c>
      <c r="D72" s="4">
        <f t="shared" si="51"/>
        <v>792.16007369411113</v>
      </c>
      <c r="E72" s="4">
        <f t="shared" si="51"/>
        <v>836.75861466082188</v>
      </c>
      <c r="F72" s="25">
        <f t="shared" si="43"/>
        <v>881.29664832350522</v>
      </c>
      <c r="G72" s="5">
        <f t="shared" si="53"/>
        <v>926.2427773880039</v>
      </c>
      <c r="H72" s="4">
        <f t="shared" si="44"/>
        <v>1753.5104588220208</v>
      </c>
      <c r="I72" s="4">
        <f t="shared" si="44"/>
        <v>1906.416365114949</v>
      </c>
      <c r="J72" s="4">
        <f t="shared" si="44"/>
        <v>2004.6999153011272</v>
      </c>
      <c r="K72" s="25">
        <f t="shared" si="44"/>
        <v>2118.3561717939642</v>
      </c>
      <c r="L72" s="5">
        <f t="shared" si="52"/>
        <v>2217.9189118682802</v>
      </c>
      <c r="M72" s="39">
        <f t="shared" si="45"/>
        <v>0.10711251566445479</v>
      </c>
      <c r="N72" s="39">
        <f t="shared" si="46"/>
        <v>5.6299910141560883E-2</v>
      </c>
      <c r="O72" s="61">
        <f t="shared" si="47"/>
        <v>5.3226860031476031E-2</v>
      </c>
      <c r="P72" s="56">
        <f t="shared" si="47"/>
        <v>5.0999999999999934E-2</v>
      </c>
      <c r="Q72" s="39">
        <f t="shared" si="48"/>
        <v>8.7199882683133723E-2</v>
      </c>
      <c r="R72" s="39">
        <f t="shared" si="49"/>
        <v>5.1554084398689026E-2</v>
      </c>
      <c r="S72" s="61">
        <f t="shared" si="50"/>
        <v>5.6694897637966202E-2</v>
      </c>
      <c r="T72" s="56">
        <f t="shared" si="50"/>
        <v>4.6999999999999931E-2</v>
      </c>
    </row>
    <row r="73" spans="1:20" x14ac:dyDescent="0.35">
      <c r="A73" t="s">
        <v>83</v>
      </c>
      <c r="B73">
        <v>9</v>
      </c>
      <c r="C73" s="4">
        <f t="shared" si="51"/>
        <v>715.51220983338374</v>
      </c>
      <c r="D73" s="4">
        <f t="shared" si="51"/>
        <v>791.84172437196423</v>
      </c>
      <c r="E73" s="4">
        <f t="shared" si="51"/>
        <v>836.91698479394336</v>
      </c>
      <c r="F73" s="5">
        <f t="shared" ref="F72:F76" si="54">E73*(1+H$3)</f>
        <v>881.39129871184502</v>
      </c>
      <c r="G73" s="5">
        <f t="shared" si="53"/>
        <v>926.34225494614907</v>
      </c>
      <c r="H73" s="4">
        <f t="shared" ref="H73:I76" si="55">H41/H57</f>
        <v>1773.7005413075399</v>
      </c>
      <c r="I73" s="4">
        <f t="shared" si="55"/>
        <v>1896.7239911146848</v>
      </c>
      <c r="J73" s="4">
        <f t="shared" si="44"/>
        <v>2005.6446922808832</v>
      </c>
      <c r="K73" s="5">
        <f t="shared" ref="K72:K76" si="56">J73*(1+H$4)</f>
        <v>2102.0259887979591</v>
      </c>
      <c r="L73" s="5">
        <f t="shared" si="52"/>
        <v>2200.8212102714629</v>
      </c>
      <c r="M73" s="39">
        <f t="shared" si="45"/>
        <v>0.10667814397794118</v>
      </c>
      <c r="N73" s="39">
        <f t="shared" si="46"/>
        <v>5.6924583581055677E-2</v>
      </c>
      <c r="O73" s="56">
        <f t="shared" si="47"/>
        <v>5.3140651612957335E-2</v>
      </c>
      <c r="P73" s="56">
        <f t="shared" si="47"/>
        <v>5.0999999999999934E-2</v>
      </c>
      <c r="Q73" s="39">
        <f t="shared" si="48"/>
        <v>6.935976335467231E-2</v>
      </c>
      <c r="R73" s="39">
        <f t="shared" si="49"/>
        <v>5.7425699087713333E-2</v>
      </c>
      <c r="S73" s="56">
        <f t="shared" si="50"/>
        <v>4.8055020357303802E-2</v>
      </c>
      <c r="T73" s="56">
        <f t="shared" si="50"/>
        <v>4.6999999999999931E-2</v>
      </c>
    </row>
    <row r="74" spans="1:20" x14ac:dyDescent="0.35">
      <c r="A74" t="s">
        <v>84</v>
      </c>
      <c r="B74">
        <v>10</v>
      </c>
      <c r="C74" s="4">
        <f t="shared" si="51"/>
        <v>715.32665192801051</v>
      </c>
      <c r="D74" s="4">
        <f t="shared" si="51"/>
        <v>791.91618837266378</v>
      </c>
      <c r="E74" s="4">
        <f t="shared" si="51"/>
        <v>836.6281061081711</v>
      </c>
      <c r="F74" s="5">
        <f t="shared" si="54"/>
        <v>881.0870688244737</v>
      </c>
      <c r="G74" s="5">
        <f t="shared" si="53"/>
        <v>926.02250933452183</v>
      </c>
      <c r="H74" s="4">
        <f t="shared" si="55"/>
        <v>1793.0695661839752</v>
      </c>
      <c r="I74" s="4">
        <f t="shared" si="55"/>
        <v>1942.6852361557023</v>
      </c>
      <c r="J74" s="4">
        <f t="shared" si="44"/>
        <v>2057.8918163099647</v>
      </c>
      <c r="K74" s="5">
        <f t="shared" si="56"/>
        <v>2156.7838494358689</v>
      </c>
      <c r="L74" s="5">
        <f t="shared" si="52"/>
        <v>2258.1526903593544</v>
      </c>
      <c r="M74" s="39">
        <f t="shared" si="45"/>
        <v>0.10706931754635796</v>
      </c>
      <c r="N74" s="39">
        <f t="shared" si="46"/>
        <v>5.6460416382429823E-2</v>
      </c>
      <c r="O74" s="56">
        <f t="shared" si="47"/>
        <v>5.3140651612957335E-2</v>
      </c>
      <c r="P74" s="56">
        <f t="shared" si="47"/>
        <v>5.0999999999999934E-2</v>
      </c>
      <c r="Q74" s="39">
        <f t="shared" si="48"/>
        <v>8.3441084938015164E-2</v>
      </c>
      <c r="R74" s="39">
        <f t="shared" si="49"/>
        <v>5.9302751681090449E-2</v>
      </c>
      <c r="S74" s="56">
        <f t="shared" si="50"/>
        <v>4.8055020357303802E-2</v>
      </c>
      <c r="T74" s="56">
        <f t="shared" si="50"/>
        <v>4.6999999999999931E-2</v>
      </c>
    </row>
    <row r="75" spans="1:20" x14ac:dyDescent="0.35">
      <c r="A75" t="s">
        <v>85</v>
      </c>
      <c r="B75">
        <v>11</v>
      </c>
      <c r="C75" s="4">
        <f t="shared" si="51"/>
        <v>715.14138184619458</v>
      </c>
      <c r="D75" s="4">
        <f t="shared" si="51"/>
        <v>790.5797540274416</v>
      </c>
      <c r="E75" s="4">
        <f t="shared" si="51"/>
        <v>836.01941899193946</v>
      </c>
      <c r="F75" s="5">
        <f t="shared" si="54"/>
        <v>880.44603567825709</v>
      </c>
      <c r="G75" s="5">
        <f t="shared" si="53"/>
        <v>925.3487834978481</v>
      </c>
      <c r="H75" s="4">
        <f t="shared" si="55"/>
        <v>1834.4463309265027</v>
      </c>
      <c r="I75" s="4">
        <f t="shared" si="55"/>
        <v>1977.5188795523468</v>
      </c>
      <c r="J75" s="4">
        <f t="shared" si="44"/>
        <v>2073.9093139259794</v>
      </c>
      <c r="K75" s="5">
        <f t="shared" si="56"/>
        <v>2173.5710682258941</v>
      </c>
      <c r="L75" s="5">
        <f t="shared" si="52"/>
        <v>2275.7289084325112</v>
      </c>
      <c r="M75" s="39">
        <f t="shared" si="45"/>
        <v>0.1054873541040191</v>
      </c>
      <c r="N75" s="39">
        <f t="shared" si="46"/>
        <v>5.7476383290888888E-2</v>
      </c>
      <c r="O75" s="56">
        <f t="shared" si="47"/>
        <v>5.3140651612957335E-2</v>
      </c>
      <c r="P75" s="56">
        <f t="shared" si="47"/>
        <v>5.0999999999999934E-2</v>
      </c>
      <c r="Q75" s="39">
        <f t="shared" si="48"/>
        <v>7.7992223710128483E-2</v>
      </c>
      <c r="R75" s="39">
        <f t="shared" si="49"/>
        <v>4.874311713041779E-2</v>
      </c>
      <c r="S75" s="56">
        <f t="shared" si="50"/>
        <v>4.8055020357303802E-2</v>
      </c>
      <c r="T75" s="56">
        <f t="shared" si="50"/>
        <v>4.6999999999999931E-2</v>
      </c>
    </row>
    <row r="76" spans="1:20" x14ac:dyDescent="0.35">
      <c r="A76" t="s">
        <v>86</v>
      </c>
      <c r="B76">
        <v>12</v>
      </c>
      <c r="C76" s="4">
        <f t="shared" si="51"/>
        <v>715.3690616138598</v>
      </c>
      <c r="D76" s="4">
        <f t="shared" si="51"/>
        <v>790.65209752901546</v>
      </c>
      <c r="E76" s="4">
        <f t="shared" si="51"/>
        <v>834.96230901903948</v>
      </c>
      <c r="F76" s="5">
        <f t="shared" si="54"/>
        <v>879.33275019257064</v>
      </c>
      <c r="G76" s="5">
        <f t="shared" si="53"/>
        <v>924.17872045239164</v>
      </c>
      <c r="H76" s="4">
        <f t="shared" si="55"/>
        <v>1984.9586916890489</v>
      </c>
      <c r="I76" s="4">
        <f t="shared" si="55"/>
        <v>2181.515769365943</v>
      </c>
      <c r="J76" s="4">
        <f t="shared" si="44"/>
        <v>2210.5896266108798</v>
      </c>
      <c r="K76" s="5">
        <f t="shared" si="56"/>
        <v>2316.8195561193102</v>
      </c>
      <c r="L76" s="5">
        <f t="shared" si="52"/>
        <v>2425.7100752569177</v>
      </c>
      <c r="M76" s="39">
        <f t="shared" si="45"/>
        <v>0.10523663931638105</v>
      </c>
      <c r="N76" s="39">
        <f t="shared" si="46"/>
        <v>5.6042615492331471E-2</v>
      </c>
      <c r="O76" s="56">
        <f t="shared" si="47"/>
        <v>5.3140651612957335E-2</v>
      </c>
      <c r="P76" s="56">
        <f t="shared" si="47"/>
        <v>5.0999999999999934E-2</v>
      </c>
      <c r="Q76" s="39">
        <f t="shared" si="48"/>
        <v>9.902325851911753E-2</v>
      </c>
      <c r="R76" s="39">
        <f t="shared" si="49"/>
        <v>1.3327365152802528E-2</v>
      </c>
      <c r="S76" s="56">
        <f t="shared" si="50"/>
        <v>4.8055020357303802E-2</v>
      </c>
      <c r="T76" s="56">
        <f t="shared" si="50"/>
        <v>4.6999999999999931E-2</v>
      </c>
    </row>
    <row r="77" spans="1:20" x14ac:dyDescent="0.35">
      <c r="A77" t="s">
        <v>87</v>
      </c>
      <c r="B77" s="43" t="s">
        <v>143</v>
      </c>
      <c r="C77" s="6">
        <f>C45/C61/12</f>
        <v>693.27466730229082</v>
      </c>
      <c r="D77" s="6">
        <f t="shared" ref="D77:G77" si="57">D45/D61/12</f>
        <v>772.30771783389764</v>
      </c>
      <c r="E77" s="6">
        <f t="shared" si="57"/>
        <v>824.76258526890445</v>
      </c>
      <c r="F77" s="6">
        <f t="shared" si="57"/>
        <v>869.41641826919215</v>
      </c>
      <c r="G77" s="6">
        <f t="shared" si="57"/>
        <v>914.20287171953476</v>
      </c>
      <c r="H77" s="6">
        <f>H45/H61/12</f>
        <v>1799.8436342050284</v>
      </c>
      <c r="I77" s="6">
        <f>I45/I61/12</f>
        <v>1945.6508522805341</v>
      </c>
      <c r="J77" s="6">
        <f>J45/J61/12</f>
        <v>2053.8446064627005</v>
      </c>
      <c r="K77" s="6">
        <f>K45/K61/12</f>
        <v>2155.8383293890397</v>
      </c>
      <c r="L77" s="6">
        <f>L45/L61/12</f>
        <v>2257.162730870325</v>
      </c>
      <c r="M77" s="44">
        <f t="shared" si="45"/>
        <v>0.11399962274569275</v>
      </c>
      <c r="N77" s="44">
        <f t="shared" si="46"/>
        <v>6.7919646824361246E-2</v>
      </c>
      <c r="O77" s="44">
        <f t="shared" si="47"/>
        <v>5.4141438758074534E-2</v>
      </c>
      <c r="P77" s="44">
        <f t="shared" si="47"/>
        <v>5.1513236360893888E-2</v>
      </c>
      <c r="Q77" s="44">
        <f t="shared" si="48"/>
        <v>8.1011047462413055E-2</v>
      </c>
      <c r="R77" s="44">
        <f t="shared" si="49"/>
        <v>5.5608000816462333E-2</v>
      </c>
      <c r="S77" s="44">
        <f t="shared" si="50"/>
        <v>4.9659902509372911E-2</v>
      </c>
      <c r="T77" s="44">
        <f t="shared" si="50"/>
        <v>4.7000000000000153E-2</v>
      </c>
    </row>
    <row r="78" spans="1:20" x14ac:dyDescent="0.35">
      <c r="A78" t="s">
        <v>88</v>
      </c>
    </row>
    <row r="79" spans="1:20" x14ac:dyDescent="0.35">
      <c r="A79" t="s">
        <v>3</v>
      </c>
      <c r="B79" s="1" t="s">
        <v>5</v>
      </c>
      <c r="C79" s="42">
        <v>2023</v>
      </c>
      <c r="D79" s="42">
        <v>2024</v>
      </c>
      <c r="E79" s="42">
        <v>2025</v>
      </c>
      <c r="F79" s="42">
        <v>2026</v>
      </c>
      <c r="G79" s="42">
        <v>2027</v>
      </c>
      <c r="I79" s="1" t="s">
        <v>131</v>
      </c>
      <c r="J79" s="42">
        <v>2023</v>
      </c>
      <c r="K79" s="42">
        <v>2024</v>
      </c>
      <c r="L79" s="42">
        <v>2025</v>
      </c>
      <c r="M79" s="42">
        <v>2026</v>
      </c>
      <c r="N79" s="42">
        <v>2027</v>
      </c>
    </row>
    <row r="80" spans="1:20" x14ac:dyDescent="0.35">
      <c r="B80">
        <v>1</v>
      </c>
      <c r="C80" s="4">
        <f>VLOOKUP($B$2,Võlasaldo!$C$5:$AA$84,Võlasaldo!E$1,FALSE)-VLOOKUP($B$2,Võlasaldo!$C$5:$AA$84,Võlasaldo!D$1,FALSE)</f>
        <v>345191.5308000017</v>
      </c>
      <c r="D80" s="4">
        <f>VLOOKUP($B$2,Võlasaldo!$C$5:$AA$84,Võlasaldo!R$1,FALSE)-VLOOKUP($B$2,Võlasaldo!$C$5:$AA$84,Võlasaldo!Q$1,FALSE)</f>
        <v>1491151.9896000009</v>
      </c>
      <c r="E80" s="4">
        <f>VLOOKUP($B$2,Võlasaldo!$C$5:$BC$84,Võlasaldo!AE$1,FALSE)-VLOOKUP($B$2,Võlasaldo!$C$5:$BC$84,Võlasaldo!AD$1,FALSE)</f>
        <v>536258.27399999276</v>
      </c>
      <c r="F80" s="25">
        <f>VLOOKUP($B$2,Võlasaldo!$C$5:$BC$84,Võlasaldo!AR$1,FALSE)-VLOOKUP($B$2,Võlasaldo!$C$5:$BC$84,Võlasaldo!AQ$1,FALSE)</f>
        <v>606524.05460000969</v>
      </c>
      <c r="G80" s="5">
        <f>L$111*K44*R$3</f>
        <v>319756.20697555563</v>
      </c>
      <c r="I80">
        <v>1</v>
      </c>
      <c r="J80" s="4"/>
      <c r="K80" s="4">
        <f>VLOOKUP($B$2,'VMS muut'!$C$4:$W$84,'VMS muut'!O$1,FALSE)</f>
        <v>7918686.8699988518</v>
      </c>
      <c r="L80" s="4">
        <f>VLOOKUP($B$2,'VMS muut'!$C$4:$BC$84,'VMS muut'!AA$1,FALSE)</f>
        <v>4202460.4499983108</v>
      </c>
      <c r="M80" s="4">
        <f>VLOOKUP($B$2,'VMS muut'!$C$4:$BC$84,'VMS muut'!AM$1,FALSE)</f>
        <v>3488464.2299989969</v>
      </c>
      <c r="N80" s="4"/>
      <c r="P80" s="4"/>
      <c r="Q80" s="4"/>
    </row>
    <row r="81" spans="2:21" x14ac:dyDescent="0.35">
      <c r="B81">
        <v>2</v>
      </c>
      <c r="C81" s="4">
        <f>VLOOKUP($B$2,Võlasaldo!$C$5:$AA$84,Võlasaldo!G$1,FALSE)-VLOOKUP($B$2,Võlasaldo!$C$5:$AA$84,Võlasaldo!F$1,FALSE)</f>
        <v>193826.39120000601</v>
      </c>
      <c r="D81" s="4">
        <f>VLOOKUP($B$2,Võlasaldo!$C$5:$AA$84,Võlasaldo!T$1,FALSE)-VLOOKUP($B$2,Võlasaldo!$C$5:$AA$84,Võlasaldo!S$1,FALSE)</f>
        <v>-527617.25050000101</v>
      </c>
      <c r="E81" s="4">
        <f>VLOOKUP($B$2,Võlasaldo!$C$5:$BC$84,Võlasaldo!AG$1,FALSE)-VLOOKUP($B$2,Võlasaldo!$C$5:$BC$84,Võlasaldo!AF$1,FALSE)</f>
        <v>315982.12659998238</v>
      </c>
      <c r="F81" s="25">
        <f>VLOOKUP($B$2,Võlasaldo!$C$5:$BC$84,Võlasaldo!AT$1,FALSE)-VLOOKUP($B$2,Võlasaldo!$C$5:$BC$84,Võlasaldo!AS$1,FALSE)</f>
        <v>266192.10750000365</v>
      </c>
      <c r="G81" s="5">
        <f>M$111*L33*R$3</f>
        <v>284881.36807493743</v>
      </c>
      <c r="I81">
        <v>2</v>
      </c>
      <c r="J81" s="4">
        <f>VLOOKUP($B$2,'VMS muut'!$C$4:$W$84,'VMS muut'!D$1,FALSE)</f>
        <v>9882229.1400005743</v>
      </c>
      <c r="K81" s="4">
        <f>VLOOKUP($B$2,'VMS muut'!$C$4:$W$84,'VMS muut'!P$1,FALSE)</f>
        <v>11942107.470000517</v>
      </c>
      <c r="L81" s="4">
        <f>VLOOKUP($B$2,'VMS muut'!$C$4:$BC$84,'VMS muut'!AB$1,FALSE)</f>
        <v>7070848.5000009807</v>
      </c>
      <c r="M81" s="4">
        <f>VLOOKUP($B$2,'VMS muut'!$C$4:$BC$84,'VMS muut'!AN$1,FALSE)</f>
        <v>5376459.0599994613</v>
      </c>
      <c r="N81" s="4"/>
      <c r="P81" s="4"/>
      <c r="Q81" s="4"/>
    </row>
    <row r="82" spans="2:21" x14ac:dyDescent="0.35">
      <c r="B82">
        <v>3</v>
      </c>
      <c r="C82" s="4">
        <f>VLOOKUP($B$2,Võlasaldo!$C$5:$AA$84,Võlasaldo!H$1,FALSE)-VLOOKUP($B$2,Võlasaldo!$C$5:$AA$84,Võlasaldo!G$1,FALSE)</f>
        <v>320582.77680000104</v>
      </c>
      <c r="D82" s="4">
        <f>VLOOKUP($B$2,Võlasaldo!$C$5:$AA$84,Võlasaldo!U$1,FALSE)-VLOOKUP($B$2,Võlasaldo!$C$5:$AA$84,Võlasaldo!T$1,FALSE)</f>
        <v>833663.23899999633</v>
      </c>
      <c r="E82" s="4">
        <f>VLOOKUP($B$2,Võlasaldo!$C$5:$BC$84,Võlasaldo!AH$1,FALSE)-VLOOKUP($B$2,Võlasaldo!$C$5:$BC$84,Võlasaldo!AG$1,FALSE)</f>
        <v>61318.571200020611</v>
      </c>
      <c r="F82" s="25">
        <f>VLOOKUP($B$2,Võlasaldo!$C$5:$BC$84,Võlasaldo!AU$1,FALSE)-VLOOKUP($B$2,Võlasaldo!$C$5:$BC$84,Võlasaldo!AT$1,FALSE)</f>
        <v>152403.14550000802</v>
      </c>
      <c r="G82" s="5">
        <f t="shared" ref="G82:G91" si="58">M$111*L34*R$3</f>
        <v>281938.25194711523</v>
      </c>
      <c r="I82">
        <v>3</v>
      </c>
      <c r="J82" s="4">
        <f>VLOOKUP($B$2,'VMS muut'!$C$4:$W$84,'VMS muut'!E$1,FALSE)</f>
        <v>1687828.0499997258</v>
      </c>
      <c r="K82" s="4">
        <f>VLOOKUP($B$2,'VMS muut'!$C$4:$W$84,'VMS muut'!Q$1,FALSE)</f>
        <v>3495191.9599983245</v>
      </c>
      <c r="L82" s="4">
        <f>VLOOKUP($B$2,'VMS muut'!$C$4:$BC$84,'VMS muut'!AC$1,FALSE)</f>
        <v>5374812.7300001187</v>
      </c>
      <c r="M82" s="4">
        <f>VLOOKUP($B$2,'VMS muut'!$C$4:$BC$84,'VMS muut'!AO$1,FALSE)</f>
        <v>1686844</v>
      </c>
      <c r="N82" s="4"/>
      <c r="P82" s="4"/>
      <c r="Q82" s="4"/>
    </row>
    <row r="83" spans="2:21" x14ac:dyDescent="0.35">
      <c r="B83">
        <v>4</v>
      </c>
      <c r="C83" s="4">
        <f>VLOOKUP($B$2,Võlasaldo!$C$5:$AA$84,Võlasaldo!I$1,FALSE)-VLOOKUP($B$2,Võlasaldo!$C$5:$AA$84,Võlasaldo!H$1,FALSE)</f>
        <v>-157428.76240000688</v>
      </c>
      <c r="D83" s="4">
        <f>VLOOKUP($B$2,Võlasaldo!$C$5:$AA$84,Võlasaldo!V$1,FALSE)-VLOOKUP($B$2,Võlasaldo!$C$5:$AA$84,Võlasaldo!U$1,FALSE)</f>
        <v>329735.77669999562</v>
      </c>
      <c r="E83" s="4">
        <f>VLOOKUP($B$2,Võlasaldo!$C$5:$BC$84,Võlasaldo!AI$1,FALSE)-VLOOKUP($B$2,Võlasaldo!$C$5:$BC$84,Võlasaldo!AH$1,FALSE)</f>
        <v>-351220.48990000412</v>
      </c>
      <c r="F83" s="25">
        <f>VLOOKUP($B$2,Võlasaldo!$C$5:$BC$84,Võlasaldo!AV$1,FALSE)-VLOOKUP($B$2,Võlasaldo!$C$5:$BC$84,Võlasaldo!AU$1,FALSE)</f>
        <v>-264856.27750000358</v>
      </c>
      <c r="G83" s="5">
        <f t="shared" si="58"/>
        <v>290399.990943741</v>
      </c>
      <c r="I83">
        <v>4</v>
      </c>
      <c r="J83" s="4">
        <f>VLOOKUP($B$2,'VMS muut'!$C$4:$W$84,'VMS muut'!F$1,FALSE)</f>
        <v>2483876.0100002401</v>
      </c>
      <c r="K83" s="4">
        <f>VLOOKUP($B$2,'VMS muut'!$C$4:$W$84,'VMS muut'!R$1,FALSE)</f>
        <v>3636081.8800012134</v>
      </c>
      <c r="L83" s="4">
        <f>VLOOKUP($B$2,'VMS muut'!$C$4:$BC$84,'VMS muut'!AD$1,FALSE)</f>
        <v>3599333.4999991646</v>
      </c>
      <c r="M83" s="4">
        <f>VLOOKUP($B$2,'VMS muut'!$C$4:$BC$84,'VMS muut'!AP$1,FALSE)</f>
        <v>5586061</v>
      </c>
      <c r="N83" s="4"/>
      <c r="P83" s="4"/>
      <c r="Q83" s="4"/>
    </row>
    <row r="84" spans="2:21" x14ac:dyDescent="0.35">
      <c r="B84">
        <v>5</v>
      </c>
      <c r="C84" s="4">
        <f>VLOOKUP($B$2,Võlasaldo!$C$5:$AA$84,Võlasaldo!J$1,FALSE)-VLOOKUP($B$2,Võlasaldo!$C$5:$AA$84,Võlasaldo!I$1,FALSE)</f>
        <v>39238.009200006723</v>
      </c>
      <c r="D84" s="4">
        <f>VLOOKUP($B$2,Võlasaldo!$C$5:$AA$84,Võlasaldo!W$1,FALSE)-VLOOKUP($B$2,Võlasaldo!$C$5:$AA$84,Võlasaldo!V$1,FALSE)</f>
        <v>-77894.988299991935</v>
      </c>
      <c r="E84" s="4">
        <f>VLOOKUP($B$2,Võlasaldo!$C$5:$BC$84,Võlasaldo!AJ$1,FALSE)-VLOOKUP($B$2,Võlasaldo!$C$5:$BC$84,Võlasaldo!AI$1,FALSE)</f>
        <v>438235.81479999423</v>
      </c>
      <c r="F84" s="25">
        <f>VLOOKUP($B$2,Võlasaldo!$C$5:$BC$84,Võlasaldo!AW$1,FALSE)-VLOOKUP($B$2,Võlasaldo!$C$5:$BC$84,Võlasaldo!AV$1,FALSE)</f>
        <v>302685.19560000487</v>
      </c>
      <c r="G84" s="5">
        <f t="shared" si="58"/>
        <v>303638.75250272109</v>
      </c>
      <c r="I84">
        <v>5</v>
      </c>
      <c r="J84" s="4">
        <f>VLOOKUP($B$2,'VMS muut'!$C$4:$W$84,'VMS muut'!G$1,FALSE)</f>
        <v>2871862.099999581</v>
      </c>
      <c r="K84" s="4">
        <f>VLOOKUP($B$2,'VMS muut'!$C$4:$W$84,'VMS muut'!S$1,FALSE)</f>
        <v>2962262.3600020357</v>
      </c>
      <c r="L84" s="4">
        <f>VLOOKUP($B$2,'VMS muut'!$C$4:$BC$84,'VMS muut'!AE$1,FALSE)</f>
        <v>1339840.4000018716</v>
      </c>
      <c r="M84" s="4">
        <f>VLOOKUP($B$2,'VMS muut'!$C$4:$BC$84,'VMS muut'!AQ$1,FALSE)</f>
        <v>2618888.2000003466</v>
      </c>
      <c r="N84" s="4"/>
      <c r="P84" s="4"/>
      <c r="Q84" s="4"/>
    </row>
    <row r="85" spans="2:21" x14ac:dyDescent="0.35">
      <c r="B85">
        <v>6</v>
      </c>
      <c r="C85" s="4">
        <f>VLOOKUP($B$2,Võlasaldo!$C$5:$AA$84,Võlasaldo!K$1,FALSE)-VLOOKUP($B$2,Võlasaldo!$C$5:$AA$84,Võlasaldo!J$1,FALSE)</f>
        <v>8924.1931999959052</v>
      </c>
      <c r="D85" s="4">
        <f>VLOOKUP($B$2,Võlasaldo!$C$5:$AA$84,Võlasaldo!X$1,FALSE)-VLOOKUP($B$2,Võlasaldo!$C$5:$AA$84,Võlasaldo!W$1,FALSE)</f>
        <v>-219966.69500000402</v>
      </c>
      <c r="E85" s="4">
        <f>VLOOKUP($B$2,Võlasaldo!$C$5:$BC$84,Võlasaldo!AK$1,FALSE)-VLOOKUP($B$2,Võlasaldo!$C$5:$BC$84,Võlasaldo!AJ$1,FALSE)</f>
        <v>36777.806899998337</v>
      </c>
      <c r="F85" s="25">
        <f>VLOOKUP($B$2,Võlasaldo!$C$5:$BC$84,Võlasaldo!AX$1,FALSE)-VLOOKUP($B$2,Võlasaldo!$C$5:$BC$84,Võlasaldo!AW$1,FALSE)</f>
        <v>193589.83569999412</v>
      </c>
      <c r="G85" s="5">
        <f t="shared" si="58"/>
        <v>294197.99478851352</v>
      </c>
      <c r="I85">
        <v>6</v>
      </c>
      <c r="J85" s="4">
        <f>VLOOKUP($B$2,'VMS muut'!$C$4:$W$84,'VMS muut'!H$1,FALSE)</f>
        <v>3547058.3899996565</v>
      </c>
      <c r="K85" s="4">
        <f>VLOOKUP($B$2,'VMS muut'!$C$4:$W$84,'VMS muut'!T$1,FALSE)</f>
        <v>2663751.7099991119</v>
      </c>
      <c r="L85" s="4">
        <f>VLOOKUP($B$2,'VMS muut'!$C$4:$BC$84,'VMS muut'!AF$1,FALSE)</f>
        <v>2532202.8299983949</v>
      </c>
      <c r="M85" s="4">
        <f>VLOOKUP($B$2,'VMS muut'!$C$4:$BC$84,'VMS muut'!AR$1,FALSE)</f>
        <v>2924113.8199985852</v>
      </c>
      <c r="N85" s="4"/>
      <c r="P85" s="4"/>
      <c r="Q85" s="4"/>
    </row>
    <row r="86" spans="2:21" x14ac:dyDescent="0.35">
      <c r="B86">
        <v>7</v>
      </c>
      <c r="C86" s="4">
        <f>VLOOKUP($B$2,Võlasaldo!$C$5:$AA$84,Võlasaldo!L$1,FALSE)-VLOOKUP($B$2,Võlasaldo!$C$5:$AA$84,Võlasaldo!K$1,FALSE)</f>
        <v>364342.74239999801</v>
      </c>
      <c r="D86" s="4">
        <f>VLOOKUP($B$2,Võlasaldo!$C$5:$AA$84,Võlasaldo!Y$1,FALSE)-VLOOKUP($B$2,Võlasaldo!$C$5:$AA$84,Võlasaldo!X$1,FALSE)</f>
        <v>238968.33899999969</v>
      </c>
      <c r="E86" s="4">
        <f>VLOOKUP($B$2,Võlasaldo!$C$5:$BC$84,Võlasaldo!AL$1,FALSE)-VLOOKUP($B$2,Võlasaldo!$C$5:$BC$84,Võlasaldo!AK$1,FALSE)</f>
        <v>194007.39950000495</v>
      </c>
      <c r="F86" s="25">
        <f>VLOOKUP($B$2,Võlasaldo!$C$5:$BC$84,Võlasaldo!AY$1,FALSE)-VLOOKUP($B$2,Võlasaldo!$C$5:$BC$84,Võlasaldo!AX$1,FALSE)</f>
        <v>-15435.596499999985</v>
      </c>
      <c r="G86" s="5">
        <f t="shared" si="58"/>
        <v>307739.95829653612</v>
      </c>
      <c r="I86">
        <v>7</v>
      </c>
      <c r="J86" s="4">
        <f>VLOOKUP($B$2,'VMS muut'!$C$4:$W$84,'VMS muut'!I$1,FALSE)</f>
        <v>2989813.2200007169</v>
      </c>
      <c r="K86" s="4">
        <f>VLOOKUP($B$2,'VMS muut'!$C$4:$W$84,'VMS muut'!U$1,FALSE)</f>
        <v>2852835.6600009147</v>
      </c>
      <c r="L86" s="4">
        <f>VLOOKUP($B$2,'VMS muut'!$C$4:$BC$84,'VMS muut'!AG$1,FALSE)</f>
        <v>2633864.8899994548</v>
      </c>
      <c r="M86" s="4">
        <f>VLOOKUP($B$2,'VMS muut'!$C$4:$BC$84,'VMS muut'!AS$1,FALSE)</f>
        <v>3274785.8100035936</v>
      </c>
      <c r="N86" s="4"/>
      <c r="P86" s="4"/>
      <c r="Q86" s="4"/>
    </row>
    <row r="87" spans="2:21" x14ac:dyDescent="0.35">
      <c r="B87">
        <v>8</v>
      </c>
      <c r="C87" s="4">
        <f>VLOOKUP($B$2,Võlasaldo!$C$5:$AA$84,Võlasaldo!M$1,FALSE)-VLOOKUP($B$2,Võlasaldo!$C$5:$AA$84,Võlasaldo!L$1,FALSE)</f>
        <v>615121.8163999971</v>
      </c>
      <c r="D87" s="4">
        <f>VLOOKUP($B$2,Võlasaldo!$C$5:$AA$84,Võlasaldo!Z$1,FALSE)-VLOOKUP($B$2,Võlasaldo!$C$5:$AA$84,Võlasaldo!Y$1,FALSE)</f>
        <v>651744.30730000325</v>
      </c>
      <c r="E87" s="4">
        <f>VLOOKUP($B$2,Võlasaldo!$C$5:$BC$84,Võlasaldo!AM$1,FALSE)-VLOOKUP($B$2,Võlasaldo!$C$5:$BC$84,Võlasaldo!AL$1,FALSE)</f>
        <v>242479.99729999527</v>
      </c>
      <c r="F87" s="25">
        <f>VLOOKUP($B$2,Võlasaldo!$C$5:$BC$84,Võlasaldo!AZ$1,FALSE)-VLOOKUP($B$2,Võlasaldo!$C$5:$BC$84,Võlasaldo!AY$1,FALSE)</f>
        <v>-48446.508700001985</v>
      </c>
      <c r="G87" s="5">
        <f t="shared" si="58"/>
        <v>302501.51812012063</v>
      </c>
      <c r="I87">
        <v>8</v>
      </c>
      <c r="J87" s="4">
        <f>VLOOKUP($B$2,'VMS muut'!$C$4:$W$84,'VMS muut'!J$1,FALSE)</f>
        <v>3090598.0900003267</v>
      </c>
      <c r="K87" s="4">
        <f>VLOOKUP($B$2,'VMS muut'!$C$4:$W$84,'VMS muut'!V$1,FALSE)</f>
        <v>2192028.7700008377</v>
      </c>
      <c r="L87" s="4">
        <f>VLOOKUP($B$2,'VMS muut'!$C$4:$BC$84,'VMS muut'!AH$1,FALSE)</f>
        <v>3131489.5700038304</v>
      </c>
      <c r="M87" s="4">
        <f>VLOOKUP($B$2,'VMS muut'!$C$4:$BC$84,'VMS muut'!AT$1,FALSE)</f>
        <v>2612278.6199984076</v>
      </c>
      <c r="N87" s="4"/>
      <c r="P87" s="4"/>
      <c r="Q87" s="4"/>
    </row>
    <row r="88" spans="2:21" x14ac:dyDescent="0.35">
      <c r="B88">
        <v>9</v>
      </c>
      <c r="C88" s="4">
        <f>VLOOKUP($B$2,Võlasaldo!$C$5:$AA$84,Võlasaldo!N$1,FALSE)-VLOOKUP($B$2,Võlasaldo!$C$5:$AA$84,Võlasaldo!M$1,FALSE)</f>
        <v>69240.626000003889</v>
      </c>
      <c r="D88" s="4">
        <f>VLOOKUP($B$2,Võlasaldo!$C$5:$AA$84,Võlasaldo!AA$1,FALSE)-VLOOKUP($B$2,Võlasaldo!$C$5:$AA$84,Võlasaldo!Z$1,FALSE)</f>
        <v>325713.41369999759</v>
      </c>
      <c r="E88" s="4">
        <f>VLOOKUP($B$2,Võlasaldo!$C$5:$BC$84,Võlasaldo!AN$1,FALSE)-VLOOKUP($B$2,Võlasaldo!$C$5:$BC$84,Võlasaldo!AM$1,FALSE)</f>
        <v>138059.08230000176</v>
      </c>
      <c r="F88" s="25">
        <f>VLOOKUP($B$2,Võlasaldo!$C$5:$BC$84,Võlasaldo!BA$1,FALSE)-VLOOKUP($B$2,Võlasaldo!$C$5:$BC$84,Võlasaldo!AZ$1,FALSE)</f>
        <v>467995.41909999028</v>
      </c>
      <c r="G88" s="5">
        <f t="shared" si="58"/>
        <v>294144.71056194435</v>
      </c>
      <c r="I88">
        <v>9</v>
      </c>
      <c r="J88" s="4">
        <f>VLOOKUP($B$2,'VMS muut'!$C$4:$W$84,'VMS muut'!K$1,FALSE)</f>
        <v>2363293.5399997635</v>
      </c>
      <c r="K88" s="4">
        <f>VLOOKUP($B$2,'VMS muut'!$C$4:$W$84,'VMS muut'!W$1,FALSE)</f>
        <v>5068115.2199992742</v>
      </c>
      <c r="L88" s="4">
        <f>VLOOKUP($B$2,'VMS muut'!$C$4:$BC$84,'VMS muut'!AI$1,FALSE)</f>
        <v>4211396.0399992056</v>
      </c>
      <c r="M88" s="4">
        <f>VLOOKUP($B$2,'VMS muut'!$C$4:$BC$84,'VMS muut'!AU$1,FALSE)</f>
        <v>2727062.7900008662</v>
      </c>
      <c r="N88" s="4"/>
      <c r="P88" s="4"/>
      <c r="Q88" s="4"/>
    </row>
    <row r="89" spans="2:21" x14ac:dyDescent="0.35">
      <c r="B89">
        <v>10</v>
      </c>
      <c r="C89" s="4">
        <f>VLOOKUP($B$2,Võlasaldo!$C$5:$AA$84,Võlasaldo!O$1,FALSE)-VLOOKUP($B$2,Võlasaldo!$C$5:$AA$84,Võlasaldo!N$1,FALSE)</f>
        <v>417163.48440000042</v>
      </c>
      <c r="D89" s="4">
        <f>VLOOKUP($B$2,Võlasaldo!$C$5:$BC$84,Võlasaldo!AB$1,FALSE)-VLOOKUP($B$2,Võlasaldo!$C$5:$BC$84,Võlasaldo!AA$1,FALSE)</f>
        <v>212541.4829000067</v>
      </c>
      <c r="E89" s="4">
        <f>VLOOKUP($B$2,Võlasaldo!$C$5:$BC$84,Võlasaldo!AO$1,FALSE)-VLOOKUP($B$2,Võlasaldo!$C$5:$BC$84,Võlasaldo!AN$1,FALSE)</f>
        <v>302906.07300000452</v>
      </c>
      <c r="F89" s="5">
        <f t="shared" ref="F88:F91" si="59">L$111*K41*R$3</f>
        <v>288078.66790276079</v>
      </c>
      <c r="G89" s="5">
        <f t="shared" si="58"/>
        <v>291885.80333737627</v>
      </c>
      <c r="I89">
        <v>10</v>
      </c>
      <c r="J89" s="4">
        <f>VLOOKUP($B$2,'VMS muut'!$C$4:$W$84,'VMS muut'!L$1,FALSE)</f>
        <v>3070297.5399994282</v>
      </c>
      <c r="K89" s="4">
        <f>VLOOKUP($B$2,'VMS muut'!$C$4:$BC$84,'VMS muut'!X$1,FALSE)</f>
        <v>3058381.1299990052</v>
      </c>
      <c r="L89" s="4">
        <f>VLOOKUP($B$2,'VMS muut'!$C$4:$BC$84,'VMS muut'!AJ$1,FALSE)</f>
        <v>2312889.6799984542</v>
      </c>
      <c r="M89" s="4"/>
      <c r="N89" s="4"/>
      <c r="P89" s="4"/>
      <c r="Q89" s="4"/>
    </row>
    <row r="90" spans="2:21" x14ac:dyDescent="0.35">
      <c r="B90">
        <v>11</v>
      </c>
      <c r="C90" s="4">
        <f>VLOOKUP($B$2,Võlasaldo!$C$5:$AA$84,Võlasaldo!P$1,FALSE)-VLOOKUP($B$2,Võlasaldo!$C$5:$AA$84,Võlasaldo!O$1,FALSE)</f>
        <v>-112385.01039999537</v>
      </c>
      <c r="D90" s="4">
        <f>VLOOKUP($B$2,Võlasaldo!$C$5:$BC$84,Võlasaldo!AC$1,FALSE)-VLOOKUP($B$2,Võlasaldo!$C$5:$BC$84,Võlasaldo!AB$1,FALSE)</f>
        <v>280441.21199999377</v>
      </c>
      <c r="E90" s="4">
        <f>VLOOKUP($B$2,Võlasaldo!$C$5:$BC$84,Võlasaldo!AP$1,FALSE)-VLOOKUP($B$2,Võlasaldo!$C$5:$BC$84,Võlasaldo!AO$1,FALSE)</f>
        <v>167667.5059999954</v>
      </c>
      <c r="F90" s="5">
        <f t="shared" si="59"/>
        <v>294801.96319121402</v>
      </c>
      <c r="G90" s="5">
        <f t="shared" si="58"/>
        <v>298697.95107685059</v>
      </c>
      <c r="I90">
        <v>11</v>
      </c>
      <c r="J90" s="4">
        <f>VLOOKUP($B$2,'VMS muut'!$C$4:$W$84,'VMS muut'!M$1,FALSE)</f>
        <v>2940654.8799998183</v>
      </c>
      <c r="K90" s="4">
        <f>VLOOKUP($B$2,'VMS muut'!$C$4:$BC$84,'VMS muut'!Y$1,FALSE)</f>
        <v>2451361.1899998798</v>
      </c>
      <c r="L90" s="4">
        <f>VLOOKUP($B$2,'VMS muut'!$C$4:$BC$84,'VMS muut'!AK$1,FALSE)</f>
        <v>2521731</v>
      </c>
      <c r="M90" s="4"/>
      <c r="N90" s="4"/>
      <c r="P90" s="4"/>
      <c r="Q90" s="4"/>
    </row>
    <row r="91" spans="2:21" x14ac:dyDescent="0.35">
      <c r="B91">
        <v>12</v>
      </c>
      <c r="C91" s="4">
        <f>VLOOKUP($B$2,Võlasaldo!$C$5:$AA$84,Võlasaldo!Q$1,FALSE)-VLOOKUP($B$2,Võlasaldo!$C$5:$AA$84,Võlasaldo!P$1,FALSE)</f>
        <v>-718150.04040000588</v>
      </c>
      <c r="D91" s="4">
        <f>VLOOKUP($B$2,Võlasaldo!$C$5:$BC$84,Võlasaldo!AD$1,FALSE)-VLOOKUP($B$2,Võlasaldo!$C$5:$BC$84,Võlasaldo!AC$1,FALSE)</f>
        <v>339944.71660000458</v>
      </c>
      <c r="E91" s="4">
        <f>VLOOKUP($B$2,Võlasaldo!$C$5:$BC$84,Võlasaldo!AQ$1,FALSE)-VLOOKUP($B$2,Võlasaldo!$C$5:$BC$84,Võlasaldo!AP$1,FALSE)</f>
        <v>384792.88149999641</v>
      </c>
      <c r="F91" s="5">
        <f t="shared" si="59"/>
        <v>295952.21671955759</v>
      </c>
      <c r="G91" s="5">
        <f t="shared" si="58"/>
        <v>299863.40590766625</v>
      </c>
      <c r="I91">
        <v>12</v>
      </c>
      <c r="J91" s="4">
        <f>VLOOKUP($B$2,'VMS muut'!$C$4:$W$84,'VMS muut'!N$1,FALSE)</f>
        <v>2237168.6000022623</v>
      </c>
      <c r="K91" s="4">
        <f>VLOOKUP($B$2,'VMS muut'!$C$4:$BC$84,'VMS muut'!Z$1,FALSE)</f>
        <v>2406657.1200017733</v>
      </c>
      <c r="L91" s="4">
        <f>VLOOKUP($B$2,'VMS muut'!$C$4:$BC$84,'VMS muut'!AL$1,FALSE)</f>
        <v>4062072.1200000006</v>
      </c>
      <c r="M91" s="4"/>
      <c r="N91" s="4"/>
      <c r="P91" s="4"/>
      <c r="Q91" s="4"/>
    </row>
    <row r="92" spans="2:21" x14ac:dyDescent="0.35">
      <c r="B92" s="43" t="s">
        <v>3</v>
      </c>
      <c r="C92" s="6">
        <f>SUM(C80:C91)</f>
        <v>1385667.7572000027</v>
      </c>
      <c r="D92" s="6">
        <f t="shared" ref="D92:G92" si="60">SUM(D80:D91)</f>
        <v>3878425.5430000015</v>
      </c>
      <c r="E92" s="6">
        <f t="shared" si="60"/>
        <v>2467265.0431999825</v>
      </c>
      <c r="F92" s="6">
        <f t="shared" si="60"/>
        <v>2539484.2231135373</v>
      </c>
      <c r="G92" s="6">
        <f t="shared" si="60"/>
        <v>3569645.9125330779</v>
      </c>
      <c r="I92" s="43" t="s">
        <v>3</v>
      </c>
      <c r="J92" s="6">
        <f>SUM(J80:J91)</f>
        <v>37164679.560002096</v>
      </c>
      <c r="K92" s="6">
        <f t="shared" ref="K92" si="61">SUM(K80:K91)</f>
        <v>50647461.34000174</v>
      </c>
      <c r="L92" s="6">
        <f>SUM(L80:L91)</f>
        <v>42992941.709999792</v>
      </c>
      <c r="M92" s="6">
        <f>SUM(M80:M91)</f>
        <v>30294957.530000258</v>
      </c>
    </row>
    <row r="94" spans="2:21" x14ac:dyDescent="0.35">
      <c r="B94" s="1" t="s">
        <v>6</v>
      </c>
      <c r="C94" s="42">
        <v>2023</v>
      </c>
      <c r="D94" s="42">
        <v>2024</v>
      </c>
      <c r="E94" s="42">
        <v>2025</v>
      </c>
      <c r="F94" s="42">
        <v>2026</v>
      </c>
      <c r="G94" s="42">
        <v>2027</v>
      </c>
      <c r="I94" s="43" t="s">
        <v>173</v>
      </c>
      <c r="J94" s="42">
        <v>2023</v>
      </c>
      <c r="K94" s="42">
        <v>2024</v>
      </c>
      <c r="L94" s="42">
        <v>2025</v>
      </c>
      <c r="M94" s="42">
        <v>2026</v>
      </c>
      <c r="N94" s="42">
        <v>2027</v>
      </c>
      <c r="P94" s="43" t="s">
        <v>174</v>
      </c>
      <c r="Q94" s="42">
        <v>2023</v>
      </c>
      <c r="R94" s="42">
        <v>2024</v>
      </c>
      <c r="S94" s="42">
        <v>2025</v>
      </c>
      <c r="T94" s="42">
        <v>2026</v>
      </c>
      <c r="U94" s="42">
        <v>2027</v>
      </c>
    </row>
    <row r="95" spans="2:21" x14ac:dyDescent="0.35">
      <c r="B95">
        <v>1</v>
      </c>
      <c r="C95" s="4">
        <f>VLOOKUP($B$2,FTM!$B$4:$Z$83,FTM!C$85,FALSE)</f>
        <v>565957.1458586863</v>
      </c>
      <c r="D95" s="4">
        <f>VLOOKUP($B$2,FTM!$B$4:$Z$83,FTM!O$85,FALSE)</f>
        <v>862629.1708510397</v>
      </c>
      <c r="E95" s="4">
        <f>VLOOKUP($B$2,FTM!$B$4:$CC$83,FTM!AA$85,FALSE)</f>
        <v>836394.91347593314</v>
      </c>
      <c r="F95" s="25">
        <f>VLOOKUP($B$2,FTM!$B$4:$CC$83,FTM!AM$85,FALSE)</f>
        <v>1002710.3170843924</v>
      </c>
      <c r="G95" s="5">
        <f t="shared" ref="G95:G106" si="62">AVERAGE(E95,F95)</f>
        <v>919552.61528016278</v>
      </c>
      <c r="I95">
        <v>1</v>
      </c>
      <c r="J95" s="4"/>
      <c r="K95" s="4">
        <f>'VMS algne'!O86</f>
        <v>1268000</v>
      </c>
      <c r="L95" s="4">
        <f>'VMS algne'!AA86</f>
        <v>840000</v>
      </c>
      <c r="M95" s="25">
        <f>'VMS algne'!AM$86</f>
        <v>695000</v>
      </c>
      <c r="N95" s="5">
        <f>AVERAGE(M$95:M$106)</f>
        <v>368791.66666666669</v>
      </c>
      <c r="P95">
        <v>1</v>
      </c>
      <c r="Q95" s="57"/>
      <c r="R95" s="57">
        <f>Pension2024!B86</f>
        <v>1.0003018738579399</v>
      </c>
      <c r="S95" s="57">
        <f>Pension2025!B86</f>
        <v>1.0001552474200017</v>
      </c>
      <c r="T95" s="60">
        <f>Pension2026!B$86</f>
        <v>1.0000867200198065</v>
      </c>
      <c r="U95" s="58">
        <f>AVERAGE(T$95:T$106)</f>
        <v>1.0000708063616928</v>
      </c>
    </row>
    <row r="96" spans="2:21" x14ac:dyDescent="0.35">
      <c r="B96">
        <v>2</v>
      </c>
      <c r="C96" s="4">
        <f>VLOOKUP($B$2,FTM!$B$4:$Z$83,FTM!D$85,FALSE)</f>
        <v>768487.9117957243</v>
      </c>
      <c r="D96" s="4">
        <f>VLOOKUP($B$2,FTM!$B$4:$Z$83,FTM!P$85,FALSE)</f>
        <v>1018040.0180468122</v>
      </c>
      <c r="E96" s="4">
        <f>VLOOKUP($B$2,FTM!$B$4:$CC$83,FTM!AB$85,FALSE)</f>
        <v>744325.30444133794</v>
      </c>
      <c r="F96" s="25">
        <f>VLOOKUP($B$2,FTM!$B$4:$CC$83,FTM!AN$85,FALSE)</f>
        <v>1003496.92</v>
      </c>
      <c r="G96" s="5">
        <f t="shared" si="62"/>
        <v>873911.11222066893</v>
      </c>
      <c r="I96">
        <v>2</v>
      </c>
      <c r="J96" s="4">
        <f>'VMS algne'!D86</f>
        <v>403000</v>
      </c>
      <c r="K96" s="4">
        <f>'VMS algne'!P86</f>
        <v>194000</v>
      </c>
      <c r="L96" s="4">
        <f>'VMS algne'!AB86</f>
        <v>119000</v>
      </c>
      <c r="M96" s="25">
        <f>'VMS algne'!AN$86</f>
        <v>116000</v>
      </c>
      <c r="N96" s="5">
        <f t="shared" ref="N96:N106" si="63">AVERAGE(M$95:M$106)</f>
        <v>368791.66666666669</v>
      </c>
      <c r="P96">
        <v>2</v>
      </c>
      <c r="Q96" s="57"/>
      <c r="R96" s="57">
        <f>Pension2024!C86</f>
        <v>1.00020317298207</v>
      </c>
      <c r="S96" s="57">
        <f>Pension2025!C86</f>
        <v>1.0000234913385389</v>
      </c>
      <c r="T96" s="60">
        <f>Pension2026!C$86</f>
        <v>1.0000199041312103</v>
      </c>
      <c r="U96" s="58">
        <f t="shared" ref="U96:U106" si="64">AVERAGE(T$95:T$106)</f>
        <v>1.0000708063616928</v>
      </c>
    </row>
    <row r="97" spans="2:41" x14ac:dyDescent="0.35">
      <c r="B97">
        <v>3</v>
      </c>
      <c r="C97" s="4">
        <f>VLOOKUP($B$2,FTM!$B$4:$Z$83,FTM!E$85,FALSE)</f>
        <v>4457892.085394538</v>
      </c>
      <c r="D97" s="4">
        <f>VLOOKUP($B$2,FTM!$B$4:$Z$83,FTM!Q$85,FALSE)</f>
        <v>4366318.6230941862</v>
      </c>
      <c r="E97" s="4">
        <f>VLOOKUP($B$2,FTM!$B$4:$CC$83,FTM!AC$85,FALSE)</f>
        <v>2840663.2264535022</v>
      </c>
      <c r="F97" s="25">
        <f>VLOOKUP($B$2,FTM!$B$4:$CC$83,FTM!AO$85,FALSE)</f>
        <v>3812041.0999999996</v>
      </c>
      <c r="G97" s="5">
        <f t="shared" si="62"/>
        <v>3326352.1632267507</v>
      </c>
      <c r="I97">
        <v>3</v>
      </c>
      <c r="J97" s="4">
        <f>'VMS algne'!E86</f>
        <v>541000</v>
      </c>
      <c r="K97" s="4">
        <f>'VMS algne'!Q86</f>
        <v>248000</v>
      </c>
      <c r="L97" s="4">
        <f>'VMS algne'!AC86</f>
        <v>184000</v>
      </c>
      <c r="M97" s="25">
        <f>'VMS algne'!AO$86</f>
        <v>180000</v>
      </c>
      <c r="N97" s="5">
        <f t="shared" si="63"/>
        <v>368791.66666666669</v>
      </c>
      <c r="P97">
        <v>3</v>
      </c>
      <c r="Q97" s="57"/>
      <c r="R97" s="57">
        <f>Pension2024!D86</f>
        <v>1.0002253167181576</v>
      </c>
      <c r="S97" s="57">
        <f>Pension2025!D86</f>
        <v>1.0000920705733656</v>
      </c>
      <c r="T97" s="60">
        <f>Pension2026!D$86</f>
        <v>1.0000299871171783</v>
      </c>
      <c r="U97" s="58">
        <f t="shared" si="64"/>
        <v>1.0000708063616928</v>
      </c>
    </row>
    <row r="98" spans="2:41" x14ac:dyDescent="0.35">
      <c r="B98">
        <v>4</v>
      </c>
      <c r="C98" s="4">
        <f>VLOOKUP($B$2,FTM!$B$4:$Z$83,FTM!F$85,FALSE)</f>
        <v>1993552.4041564572</v>
      </c>
      <c r="D98" s="4">
        <f>VLOOKUP($B$2,FTM!$B$4:$Z$83,FTM!R$85,FALSE)</f>
        <v>3419269.3886951841</v>
      </c>
      <c r="E98" s="4">
        <f>VLOOKUP($B$2,FTM!$B$4:$CC$83,FTM!AD$85,FALSE)</f>
        <v>4320490.4660668187</v>
      </c>
      <c r="F98" s="25">
        <f>VLOOKUP($B$2,FTM!$B$4:$CC$83,FTM!AP$85,FALSE)</f>
        <v>2932088.4379254594</v>
      </c>
      <c r="G98" s="5">
        <f t="shared" si="62"/>
        <v>3626289.4519961393</v>
      </c>
      <c r="I98">
        <v>4</v>
      </c>
      <c r="J98" s="4">
        <f>'VMS algne'!F86</f>
        <v>640000</v>
      </c>
      <c r="K98" s="4">
        <f>'VMS algne'!R86</f>
        <v>336000</v>
      </c>
      <c r="L98" s="4">
        <f>'VMS algne'!AD86</f>
        <v>244000</v>
      </c>
      <c r="M98" s="25">
        <f>'VMS algne'!AP$86</f>
        <v>224000</v>
      </c>
      <c r="N98" s="5">
        <f t="shared" si="63"/>
        <v>368791.66666666669</v>
      </c>
      <c r="P98">
        <v>4</v>
      </c>
      <c r="Q98" s="57"/>
      <c r="R98" s="57">
        <f>Pension2024!E86</f>
        <v>1.000268408381388</v>
      </c>
      <c r="S98" s="57">
        <f>Pension2025!E86</f>
        <v>1.0000869951638063</v>
      </c>
      <c r="T98" s="60">
        <f>Pension2026!E$86</f>
        <v>1.0000653220550888</v>
      </c>
      <c r="U98" s="58">
        <f t="shared" si="64"/>
        <v>1.0000708063616928</v>
      </c>
    </row>
    <row r="99" spans="2:41" x14ac:dyDescent="0.35">
      <c r="B99">
        <v>5</v>
      </c>
      <c r="C99" s="4">
        <f>VLOOKUP($B$2,FTM!$B$4:$Z$83,FTM!G$85,FALSE)</f>
        <v>2616096.5120232911</v>
      </c>
      <c r="D99" s="4">
        <f>VLOOKUP($B$2,FTM!$B$4:$Z$83,FTM!S$85,FALSE)</f>
        <v>2469580.2389449705</v>
      </c>
      <c r="E99" s="4">
        <f>VLOOKUP($B$2,FTM!$B$4:$CC$83,FTM!AE$85,FALSE)</f>
        <v>2442915.1753138932</v>
      </c>
      <c r="F99" s="25">
        <f>VLOOKUP($B$2,FTM!$B$4:$CC$83,FTM!AQ$85,FALSE)</f>
        <v>2949955.7450506212</v>
      </c>
      <c r="G99" s="5">
        <f t="shared" si="62"/>
        <v>2696435.460182257</v>
      </c>
      <c r="I99">
        <v>5</v>
      </c>
      <c r="J99" s="4">
        <f>'VMS algne'!G86</f>
        <v>738000</v>
      </c>
      <c r="K99" s="4">
        <f>'VMS algne'!S86</f>
        <v>377000</v>
      </c>
      <c r="L99" s="4">
        <f>'VMS algne'!AE86</f>
        <v>262000</v>
      </c>
      <c r="M99" s="25">
        <f>'VMS algne'!AQ$86</f>
        <v>276000</v>
      </c>
      <c r="N99" s="5">
        <f t="shared" si="63"/>
        <v>368791.66666666669</v>
      </c>
      <c r="P99">
        <v>5</v>
      </c>
      <c r="Q99" s="57"/>
      <c r="R99" s="57">
        <f>Pension2024!F86</f>
        <v>1.0002836695802564</v>
      </c>
      <c r="S99" s="57">
        <f>Pension2025!F86</f>
        <v>1.0001338955281642</v>
      </c>
      <c r="T99" s="60">
        <f>Pension2026!F$86</f>
        <v>1.0000778080569737</v>
      </c>
      <c r="U99" s="58">
        <f t="shared" si="64"/>
        <v>1.0000708063616928</v>
      </c>
    </row>
    <row r="100" spans="2:41" x14ac:dyDescent="0.35">
      <c r="B100">
        <v>6</v>
      </c>
      <c r="C100" s="4">
        <f>VLOOKUP($B$2,FTM!$B$4:$Z$83,FTM!H$85,FALSE)</f>
        <v>857359.65135193174</v>
      </c>
      <c r="D100" s="4">
        <f>VLOOKUP($B$2,FTM!$B$4:$Z$83,FTM!T$85,FALSE)</f>
        <v>799981.63276562141</v>
      </c>
      <c r="E100" s="4">
        <f>VLOOKUP($B$2,FTM!$B$4:$CC$83,FTM!AF$85,FALSE)</f>
        <v>762344.56768486125</v>
      </c>
      <c r="F100" s="25">
        <f>VLOOKUP($B$2,FTM!$B$4:$CC$83,FTM!AR$85,FALSE)</f>
        <v>954878.79590005556</v>
      </c>
      <c r="G100" s="5">
        <f t="shared" si="62"/>
        <v>858611.6817924584</v>
      </c>
      <c r="I100">
        <v>6</v>
      </c>
      <c r="J100" s="4">
        <f>'VMS algne'!H86</f>
        <v>818000</v>
      </c>
      <c r="K100" s="4">
        <f>'VMS algne'!T86</f>
        <v>414000</v>
      </c>
      <c r="L100" s="4">
        <f>'VMS algne'!AF86</f>
        <v>298000</v>
      </c>
      <c r="M100" s="25">
        <f>'VMS algne'!AR$86</f>
        <v>307000</v>
      </c>
      <c r="N100" s="5">
        <f t="shared" si="63"/>
        <v>368791.66666666669</v>
      </c>
      <c r="P100">
        <v>6</v>
      </c>
      <c r="Q100" s="57"/>
      <c r="R100" s="57">
        <f>Pension2024!G86</f>
        <v>1.0002960871683462</v>
      </c>
      <c r="S100" s="57">
        <f>Pension2025!G86</f>
        <v>1.000156296085948</v>
      </c>
      <c r="T100" s="60">
        <f>Pension2026!G$86</f>
        <v>1.0001111942649656</v>
      </c>
      <c r="U100" s="58">
        <f t="shared" si="64"/>
        <v>1.0000708063616928</v>
      </c>
    </row>
    <row r="101" spans="2:41" x14ac:dyDescent="0.35">
      <c r="B101">
        <v>7</v>
      </c>
      <c r="C101" s="4">
        <f>VLOOKUP($B$2,FTM!$B$4:$Z$83,FTM!I$85,FALSE)</f>
        <v>534223.70236339723</v>
      </c>
      <c r="D101" s="4">
        <f>VLOOKUP($B$2,FTM!$B$4:$Z$83,FTM!U$85,FALSE)</f>
        <v>823906.56977431977</v>
      </c>
      <c r="E101" s="4">
        <f>VLOOKUP($B$2,FTM!$B$4:$CC$83,FTM!AG$85,FALSE)</f>
        <v>704505.92604555027</v>
      </c>
      <c r="F101" s="25">
        <f>VLOOKUP($B$2,FTM!$B$4:$CC$83,FTM!AS$85,FALSE)</f>
        <v>755334.7662961859</v>
      </c>
      <c r="G101" s="5">
        <f t="shared" si="62"/>
        <v>729920.34617086803</v>
      </c>
      <c r="I101">
        <v>7</v>
      </c>
      <c r="J101" s="4">
        <f>'VMS algne'!I86</f>
        <v>930000</v>
      </c>
      <c r="K101" s="4">
        <f>'VMS algne'!U86</f>
        <v>482000</v>
      </c>
      <c r="L101" s="4">
        <f>'VMS algne'!AG$86</f>
        <v>371000</v>
      </c>
      <c r="M101" s="25">
        <f>'VMS algne'!AS$86</f>
        <v>349000</v>
      </c>
      <c r="N101" s="5">
        <f t="shared" si="63"/>
        <v>368791.66666666669</v>
      </c>
      <c r="P101">
        <v>7</v>
      </c>
      <c r="Q101" s="57"/>
      <c r="R101" s="57">
        <f>Pension2024!H86</f>
        <v>1.0003395764111069</v>
      </c>
      <c r="S101" s="57">
        <f>Pension2025!H86</f>
        <v>0.99997186537012506</v>
      </c>
      <c r="T101" s="60">
        <f>Pension2026!H$86</f>
        <v>1.0001225072251378</v>
      </c>
      <c r="U101" s="58">
        <f t="shared" si="64"/>
        <v>1.0000708063616928</v>
      </c>
    </row>
    <row r="102" spans="2:41" x14ac:dyDescent="0.35">
      <c r="B102">
        <v>8</v>
      </c>
      <c r="C102" s="4">
        <f>VLOOKUP($B$2,FTM!$B$4:$Z$83,FTM!J$85,FALSE)</f>
        <v>496614.06828473427</v>
      </c>
      <c r="D102" s="4">
        <f>VLOOKUP($B$2,FTM!$B$4:$Z$83,FTM!V$85,FALSE)</f>
        <v>683430.48916473973</v>
      </c>
      <c r="E102" s="4">
        <f>VLOOKUP($B$2,FTM!$B$4:$CC$83,FTM!AH$85,FALSE)</f>
        <v>637709.37056058052</v>
      </c>
      <c r="F102" s="25">
        <f>VLOOKUP($B$2,FTM!$B$4:$CC$83,FTM!AT$85,FALSE)</f>
        <v>771385.96374840243</v>
      </c>
      <c r="G102" s="5">
        <f t="shared" si="62"/>
        <v>704547.66715449141</v>
      </c>
      <c r="I102">
        <v>8</v>
      </c>
      <c r="J102" s="4">
        <f>'VMS algne'!J86</f>
        <v>965000</v>
      </c>
      <c r="K102" s="4">
        <f>'VMS algne'!V86</f>
        <v>527000</v>
      </c>
      <c r="L102" s="4">
        <f>'VMS algne'!AH$86</f>
        <v>393000</v>
      </c>
      <c r="M102" s="25">
        <f>'VMS algne'!AT$86</f>
        <v>413000</v>
      </c>
      <c r="N102" s="5">
        <f t="shared" si="63"/>
        <v>368791.66666666669</v>
      </c>
      <c r="P102">
        <v>8</v>
      </c>
      <c r="Q102" s="57"/>
      <c r="R102" s="57">
        <f>Pension2024!I86</f>
        <v>1.0003410041038712</v>
      </c>
      <c r="S102" s="57">
        <f>Pension2025!I86</f>
        <v>1.0001685764600443</v>
      </c>
      <c r="T102" s="60">
        <f>Pension2026!I$86</f>
        <v>1.0000517515695837</v>
      </c>
      <c r="U102" s="58">
        <f t="shared" si="64"/>
        <v>1.0000708063616928</v>
      </c>
    </row>
    <row r="103" spans="2:41" x14ac:dyDescent="0.35">
      <c r="B103">
        <v>9</v>
      </c>
      <c r="C103" s="4">
        <f>VLOOKUP($B$2,FTM!$B$4:$Z$83,FTM!K$85,FALSE)</f>
        <v>2475385.7396742478</v>
      </c>
      <c r="D103" s="4">
        <f>VLOOKUP($B$2,FTM!$B$4:$Z$83,FTM!W$85,FALSE)</f>
        <v>1982384.4469805029</v>
      </c>
      <c r="E103" s="4">
        <f>VLOOKUP($B$2,FTM!$B$4:$CC$83,FTM!AI$85,FALSE)</f>
        <v>2273111.5887989961</v>
      </c>
      <c r="F103" s="25">
        <f>VLOOKUP($B$2,FTM!$B$4:$CC$83,FTM!AU$85,FALSE)</f>
        <v>2414971.3579736464</v>
      </c>
      <c r="G103" s="5">
        <f t="shared" si="62"/>
        <v>2344041.4733863212</v>
      </c>
      <c r="I103">
        <v>9</v>
      </c>
      <c r="J103" s="4">
        <f>'VMS algne'!K86</f>
        <v>983000</v>
      </c>
      <c r="K103" s="4">
        <f>'VMS algne'!W86</f>
        <v>565000</v>
      </c>
      <c r="L103" s="4">
        <f>'VMS algne'!AI$86</f>
        <v>440000</v>
      </c>
      <c r="M103" s="25">
        <f>'VMS algne'!AU$86</f>
        <v>449000</v>
      </c>
      <c r="N103" s="5">
        <f t="shared" si="63"/>
        <v>368791.66666666669</v>
      </c>
      <c r="P103">
        <v>9</v>
      </c>
      <c r="Q103" s="57"/>
      <c r="R103" s="57">
        <f>Pension2024!J86</f>
        <v>1.0003726393355363</v>
      </c>
      <c r="S103" s="57">
        <f>Pension2025!J86</f>
        <v>1.0002073612268558</v>
      </c>
      <c r="T103" s="58">
        <f t="shared" ref="T103:T106" si="65">AVERAGE(T$96:T$101)</f>
        <v>1.0000711204750923</v>
      </c>
      <c r="U103" s="58">
        <f t="shared" si="64"/>
        <v>1.0000708063616928</v>
      </c>
    </row>
    <row r="104" spans="2:41" x14ac:dyDescent="0.35">
      <c r="B104">
        <v>10</v>
      </c>
      <c r="C104" s="4">
        <f>VLOOKUP($B$2,FTM!$B$4:$Z$83,FTM!L$85,FALSE)</f>
        <v>16404901.952519851</v>
      </c>
      <c r="D104" s="4">
        <f>VLOOKUP($B$2,FTM!$B$4:$Z$83,FTM!X$85,FALSE)</f>
        <v>18457589.249932952</v>
      </c>
      <c r="E104" s="4">
        <f>VLOOKUP($B$2,FTM!$B$4:$CC$83,FTM!AJ$85,FALSE)</f>
        <v>21386327.554618884</v>
      </c>
      <c r="F104" s="5">
        <f t="shared" ref="F103:F106" si="66">AVERAGE(D104,E104)</f>
        <v>19921958.40227592</v>
      </c>
      <c r="G104" s="5">
        <f t="shared" si="62"/>
        <v>20654142.9784474</v>
      </c>
      <c r="I104">
        <v>10</v>
      </c>
      <c r="J104" s="4">
        <f>'VMS algne'!L86</f>
        <v>1083000</v>
      </c>
      <c r="K104" s="4">
        <f>'VMS algne'!X86</f>
        <v>609000</v>
      </c>
      <c r="L104" s="4">
        <f>'VMS algne'!AJ$86</f>
        <v>486000</v>
      </c>
      <c r="M104" s="5">
        <f t="shared" ref="M103:M106" si="67">AVERAGE(L$101:L$106)</f>
        <v>472166.66666666669</v>
      </c>
      <c r="N104" s="5">
        <f t="shared" si="63"/>
        <v>368791.66666666669</v>
      </c>
      <c r="P104">
        <v>10</v>
      </c>
      <c r="Q104" s="57"/>
      <c r="R104" s="57">
        <f>Pension2024!K86</f>
        <v>1.0003955782850917</v>
      </c>
      <c r="S104" s="57">
        <f>Pension2025!K86</f>
        <v>1.0002352656993723</v>
      </c>
      <c r="T104" s="58">
        <f t="shared" si="65"/>
        <v>1.0000711204750923</v>
      </c>
      <c r="U104" s="58">
        <f t="shared" si="64"/>
        <v>1.0000708063616928</v>
      </c>
    </row>
    <row r="105" spans="2:41" x14ac:dyDescent="0.35">
      <c r="B105">
        <v>11</v>
      </c>
      <c r="C105" s="4">
        <f>VLOOKUP($B$2,FTM!$B$4:$Z$83,FTM!M$85,FALSE)</f>
        <v>1160429.0235324844</v>
      </c>
      <c r="D105" s="4">
        <f>VLOOKUP($B$2,FTM!$B$4:$Z$83,FTM!Y$85,FALSE)</f>
        <v>1003005.1908891203</v>
      </c>
      <c r="E105" s="4">
        <f>VLOOKUP($B$2,FTM!$B$4:$CC$83,FTM!AK$85,FALSE)</f>
        <v>1127801.567100141</v>
      </c>
      <c r="F105" s="5">
        <f t="shared" si="66"/>
        <v>1065403.3789946306</v>
      </c>
      <c r="G105" s="5">
        <f t="shared" si="62"/>
        <v>1096602.4730473859</v>
      </c>
      <c r="I105">
        <v>11</v>
      </c>
      <c r="J105" s="4">
        <f>'VMS algne'!M86</f>
        <v>1097000</v>
      </c>
      <c r="K105" s="4">
        <f>'VMS algne'!Y86</f>
        <v>676000</v>
      </c>
      <c r="L105" s="4">
        <f>'VMS algne'!AK$86</f>
        <v>539000</v>
      </c>
      <c r="M105" s="5">
        <f t="shared" si="67"/>
        <v>472166.66666666669</v>
      </c>
      <c r="N105" s="5">
        <f t="shared" si="63"/>
        <v>368791.66666666669</v>
      </c>
      <c r="P105">
        <v>11</v>
      </c>
      <c r="Q105" s="57"/>
      <c r="R105" s="57">
        <f>Pension2024!L86</f>
        <v>1.0004397201240269</v>
      </c>
      <c r="S105" s="57">
        <f>Pension2025!L86</f>
        <v>1.0001865526236819</v>
      </c>
      <c r="T105" s="58">
        <f t="shared" si="65"/>
        <v>1.0000711204750923</v>
      </c>
      <c r="U105" s="58">
        <f t="shared" si="64"/>
        <v>1.0000708063616928</v>
      </c>
    </row>
    <row r="106" spans="2:41" x14ac:dyDescent="0.35">
      <c r="B106">
        <v>12</v>
      </c>
      <c r="C106" s="4">
        <f>VLOOKUP($B$2,FTM!$B$4:$Z$83,FTM!N$85,FALSE)</f>
        <v>1919986.8188646652</v>
      </c>
      <c r="D106" s="4">
        <f>VLOOKUP($B$2,FTM!$B$4:$Z$83,FTM!Z$85,FALSE)</f>
        <v>1984867.5329713551</v>
      </c>
      <c r="E106" s="4">
        <f>VLOOKUP($B$2,FTM!$B$4:$CC$83,FTM!AL$85,FALSE)</f>
        <v>2129405.1464630379</v>
      </c>
      <c r="F106" s="5">
        <f t="shared" si="66"/>
        <v>2057136.3397171965</v>
      </c>
      <c r="G106" s="5">
        <f t="shared" si="62"/>
        <v>2093270.7430901174</v>
      </c>
      <c r="I106">
        <v>12</v>
      </c>
      <c r="J106" s="4">
        <f>'VMS algne'!N86</f>
        <v>1152000</v>
      </c>
      <c r="K106" s="4">
        <f>'VMS algne'!Z86</f>
        <v>748000</v>
      </c>
      <c r="L106" s="4">
        <f>'VMS algne'!AL$86</f>
        <v>604000</v>
      </c>
      <c r="M106" s="5">
        <f t="shared" si="67"/>
        <v>472166.66666666669</v>
      </c>
      <c r="N106" s="5">
        <f t="shared" si="63"/>
        <v>368791.66666666669</v>
      </c>
      <c r="P106">
        <v>12</v>
      </c>
      <c r="Q106" s="57"/>
      <c r="R106" s="57">
        <f>Pension2024!M86</f>
        <v>1.0003455133550088</v>
      </c>
      <c r="S106" s="60">
        <f>Pension2025!M86</f>
        <v>1.0002767210849115</v>
      </c>
      <c r="T106" s="58">
        <f t="shared" si="65"/>
        <v>1.0000711204750923</v>
      </c>
      <c r="U106" s="58">
        <f t="shared" si="64"/>
        <v>1.0000708063616928</v>
      </c>
    </row>
    <row r="107" spans="2:41" x14ac:dyDescent="0.35">
      <c r="B107" s="43" t="s">
        <v>3</v>
      </c>
      <c r="C107" s="6">
        <f>SUM(C95:C106)</f>
        <v>34250887.015820004</v>
      </c>
      <c r="D107" s="6">
        <f t="shared" ref="D107:G107" si="68">SUM(D95:D106)</f>
        <v>37871002.552110799</v>
      </c>
      <c r="E107" s="6">
        <f t="shared" si="68"/>
        <v>40205994.807023533</v>
      </c>
      <c r="F107" s="6">
        <f t="shared" si="68"/>
        <v>39641361.524966508</v>
      </c>
      <c r="G107" s="6">
        <f t="shared" si="68"/>
        <v>39923678.165995017</v>
      </c>
      <c r="I107" s="43" t="s">
        <v>3</v>
      </c>
      <c r="J107" s="6">
        <f>SUM(J95:J106)</f>
        <v>9350000</v>
      </c>
      <c r="K107" s="6">
        <f t="shared" ref="K107" si="69">SUM(K95:K106)</f>
        <v>6444000</v>
      </c>
      <c r="L107" s="6">
        <f>SUM(L95:L106)</f>
        <v>4780000</v>
      </c>
      <c r="M107" s="6">
        <f>SUM(M95:M106)</f>
        <v>4425500</v>
      </c>
      <c r="N107" s="6">
        <f>SUM(N95:N106)</f>
        <v>4425499.9999999991</v>
      </c>
      <c r="Q107" s="43"/>
      <c r="R107" s="59"/>
      <c r="S107" s="59"/>
      <c r="T107" s="59"/>
      <c r="U107" s="59"/>
      <c r="V107" s="59"/>
    </row>
    <row r="109" spans="2:41" x14ac:dyDescent="0.35">
      <c r="B109" s="65" t="s">
        <v>145</v>
      </c>
      <c r="C109" s="62" t="s">
        <v>2</v>
      </c>
      <c r="D109" s="62"/>
      <c r="E109" s="62"/>
      <c r="F109" s="63"/>
      <c r="G109" s="63"/>
      <c r="H109" s="63"/>
      <c r="I109" s="62" t="s">
        <v>1</v>
      </c>
      <c r="J109" s="63"/>
      <c r="K109" s="63"/>
      <c r="L109" s="63"/>
      <c r="M109" s="63"/>
      <c r="N109" s="63"/>
    </row>
    <row r="110" spans="2:41" x14ac:dyDescent="0.35">
      <c r="B110" s="65"/>
      <c r="C110" s="42">
        <v>2023</v>
      </c>
      <c r="D110" s="42">
        <v>2024</v>
      </c>
      <c r="E110" s="42">
        <v>2025</v>
      </c>
      <c r="F110" s="42">
        <v>2026</v>
      </c>
      <c r="G110" s="42">
        <v>2027</v>
      </c>
      <c r="H110" s="42">
        <v>2028</v>
      </c>
      <c r="I110" s="42">
        <v>2023</v>
      </c>
      <c r="J110" s="42">
        <v>2024</v>
      </c>
      <c r="K110" s="42">
        <v>2025</v>
      </c>
      <c r="L110" s="42">
        <v>2026</v>
      </c>
      <c r="M110" s="42">
        <v>2027</v>
      </c>
      <c r="N110" s="42">
        <v>2028</v>
      </c>
    </row>
    <row r="111" spans="2:41" x14ac:dyDescent="0.35">
      <c r="B111" s="66"/>
      <c r="C111" s="47">
        <v>0</v>
      </c>
      <c r="D111" s="7">
        <v>2.5000000000000001E-2</v>
      </c>
      <c r="E111" s="7">
        <v>5.5E-2</v>
      </c>
      <c r="F111" s="8">
        <v>8.5000000000000006E-2</v>
      </c>
      <c r="G111" s="8">
        <v>0.1023</v>
      </c>
      <c r="H111" s="8">
        <v>0.1023</v>
      </c>
      <c r="I111" s="10">
        <v>0.1196</v>
      </c>
      <c r="J111" s="10">
        <v>0.11890000000000001</v>
      </c>
      <c r="K111" s="10">
        <v>0.1129</v>
      </c>
      <c r="L111" s="10">
        <v>0.10639999999999999</v>
      </c>
      <c r="M111" s="8">
        <v>0.1023</v>
      </c>
      <c r="N111" s="8">
        <v>0.1023</v>
      </c>
    </row>
    <row r="112" spans="2:41" x14ac:dyDescent="0.35">
      <c r="AD112" s="4"/>
      <c r="AE112" s="4"/>
      <c r="AF112" s="4"/>
      <c r="AG112" s="4"/>
      <c r="AH112" s="4"/>
      <c r="AI112" s="4"/>
      <c r="AJ112" s="4"/>
      <c r="AK112" s="4"/>
      <c r="AL112" s="4"/>
      <c r="AM112" s="4"/>
      <c r="AN112" s="4"/>
      <c r="AO112" s="4"/>
    </row>
    <row r="113" spans="2:41" ht="58" customHeight="1" x14ac:dyDescent="0.35">
      <c r="B113" s="46" t="s">
        <v>185</v>
      </c>
      <c r="C113" s="46" t="s">
        <v>186</v>
      </c>
      <c r="D113" s="46" t="s">
        <v>8</v>
      </c>
      <c r="E113" s="46" t="s">
        <v>167</v>
      </c>
      <c r="F113" s="46" t="s">
        <v>117</v>
      </c>
      <c r="G113" s="46" t="s">
        <v>147</v>
      </c>
      <c r="H113" s="46" t="s">
        <v>6</v>
      </c>
      <c r="I113" s="46" t="s">
        <v>148</v>
      </c>
      <c r="J113" s="46" t="s">
        <v>150</v>
      </c>
      <c r="K113" s="46" t="s">
        <v>149</v>
      </c>
      <c r="L113" s="48" t="s">
        <v>151</v>
      </c>
      <c r="M113" s="48" t="s">
        <v>152</v>
      </c>
      <c r="P113" s="48"/>
      <c r="AD113" s="4"/>
      <c r="AE113" s="4"/>
      <c r="AF113" s="4"/>
      <c r="AG113" s="4"/>
      <c r="AH113" s="4"/>
      <c r="AI113" s="4"/>
      <c r="AJ113" s="4"/>
      <c r="AK113" s="4"/>
      <c r="AL113" s="4"/>
      <c r="AM113" s="4"/>
      <c r="AN113" s="4"/>
      <c r="AO113" s="4"/>
    </row>
    <row r="114" spans="2:41" x14ac:dyDescent="0.35">
      <c r="B114" s="64">
        <v>2023</v>
      </c>
      <c r="C114">
        <v>1</v>
      </c>
      <c r="D114">
        <v>0</v>
      </c>
      <c r="E114" s="4">
        <f>K114</f>
        <v>144687558</v>
      </c>
      <c r="F114" s="4">
        <f>-C80</f>
        <v>-345191.5308000017</v>
      </c>
      <c r="G114" s="4"/>
      <c r="H114" s="4">
        <f t="shared" ref="H114:H125" si="70">C95</f>
        <v>565957.1458586863</v>
      </c>
      <c r="I114" s="4"/>
      <c r="J114" s="4">
        <f t="shared" ref="J114:J125" si="71">SUM(D114:I114)</f>
        <v>144908323.61505866</v>
      </c>
      <c r="K114" s="4">
        <f>VLOOKUP($B$2,Tulumaks!$B$4:$Z$83,Tulumaks!C$85,FALSE)</f>
        <v>144687558</v>
      </c>
      <c r="L114" s="49">
        <f t="shared" ref="L114:L125" si="72">K114-J114</f>
        <v>-220765.61505866051</v>
      </c>
      <c r="M114" s="50">
        <f t="shared" ref="M114:M155" si="73">K114/J114-1</f>
        <v>-1.5234847077875147E-3</v>
      </c>
      <c r="P114" s="50"/>
    </row>
    <row r="115" spans="2:41" x14ac:dyDescent="0.35">
      <c r="B115" s="64"/>
      <c r="C115">
        <v>2</v>
      </c>
      <c r="D115">
        <v>0</v>
      </c>
      <c r="E115" s="4">
        <f t="shared" ref="E115:E125" si="74">I$111*H33</f>
        <v>129812223.80453598</v>
      </c>
      <c r="F115" s="4">
        <f t="shared" ref="F115:F125" si="75">-C81</f>
        <v>-193826.39120000601</v>
      </c>
      <c r="G115" s="4">
        <f t="shared" ref="G115:G125" si="76">I$111*J81</f>
        <v>1181914.6051440686</v>
      </c>
      <c r="H115" s="4">
        <f t="shared" si="70"/>
        <v>768487.9117957243</v>
      </c>
      <c r="I115" s="4">
        <f>IF(NOT($B$2="KOKKU"),J96*VLOOKUP($B$2,Tulumaks!$B$4:$Z$83,Tulumaks!D$85,FALSE)/Tulumaks!D$83,0)</f>
        <v>0</v>
      </c>
      <c r="J115" s="4">
        <f t="shared" si="71"/>
        <v>131568799.93027577</v>
      </c>
      <c r="K115" s="4">
        <f>VLOOKUP($B$2,Tulumaks!$B$4:$Z$83,Tulumaks!D$85,FALSE)</f>
        <v>130013920</v>
      </c>
      <c r="L115" s="49">
        <f t="shared" si="72"/>
        <v>-1554879.930275768</v>
      </c>
      <c r="M115" s="50">
        <f t="shared" si="73"/>
        <v>-1.181799888043189E-2</v>
      </c>
      <c r="P115" s="50"/>
    </row>
    <row r="116" spans="2:41" x14ac:dyDescent="0.35">
      <c r="B116" s="64"/>
      <c r="C116">
        <v>3</v>
      </c>
      <c r="D116">
        <v>0</v>
      </c>
      <c r="E116" s="4">
        <f t="shared" si="74"/>
        <v>130731742.69890797</v>
      </c>
      <c r="F116" s="4">
        <f t="shared" si="75"/>
        <v>-320582.77680000104</v>
      </c>
      <c r="G116" s="4">
        <f t="shared" si="76"/>
        <v>201864.2347799672</v>
      </c>
      <c r="H116" s="4">
        <f t="shared" si="70"/>
        <v>4457892.085394538</v>
      </c>
      <c r="I116" s="4">
        <f>IF(NOT($B$2="KOKKU"),J97*VLOOKUP($B$2,Tulumaks!$B$4:$Z$83,Tulumaks!D$85,FALSE)/Tulumaks!D$83,0)</f>
        <v>0</v>
      </c>
      <c r="J116" s="4">
        <f t="shared" si="71"/>
        <v>135070916.24228248</v>
      </c>
      <c r="K116" s="4">
        <f>VLOOKUP($B$2,Tulumaks!$B$4:$Z$83,Tulumaks!E$85,FALSE)</f>
        <v>136304671</v>
      </c>
      <c r="L116" s="49">
        <f t="shared" si="72"/>
        <v>1233754.75771752</v>
      </c>
      <c r="M116" s="50">
        <f t="shared" si="73"/>
        <v>9.1341259246697781E-3</v>
      </c>
      <c r="P116" s="50"/>
    </row>
    <row r="117" spans="2:41" x14ac:dyDescent="0.35">
      <c r="B117" s="64"/>
      <c r="C117">
        <v>4</v>
      </c>
      <c r="D117">
        <v>0</v>
      </c>
      <c r="E117" s="4">
        <f t="shared" si="74"/>
        <v>133326166.43325198</v>
      </c>
      <c r="F117" s="4">
        <f t="shared" si="75"/>
        <v>157428.76240000688</v>
      </c>
      <c r="G117" s="4">
        <f t="shared" si="76"/>
        <v>297071.57079602871</v>
      </c>
      <c r="H117" s="4">
        <f t="shared" si="70"/>
        <v>1993552.4041564572</v>
      </c>
      <c r="I117" s="4">
        <f>IF(NOT($B$2="KOKKU"),J98*VLOOKUP($B$2,Tulumaks!$B$4:$Z$83,Tulumaks!D$85,FALSE)/Tulumaks!D$83,0)</f>
        <v>0</v>
      </c>
      <c r="J117" s="4">
        <f t="shared" si="71"/>
        <v>135774219.17060447</v>
      </c>
      <c r="K117" s="4">
        <f>VLOOKUP($B$2,Tulumaks!$B$4:$Z$83,Tulumaks!F$85,FALSE)</f>
        <v>135414819</v>
      </c>
      <c r="L117" s="49">
        <f t="shared" si="72"/>
        <v>-359400.17060446739</v>
      </c>
      <c r="M117" s="50">
        <f t="shared" si="73"/>
        <v>-2.6470428097462584E-3</v>
      </c>
      <c r="P117" s="50"/>
    </row>
    <row r="118" spans="2:41" x14ac:dyDescent="0.35">
      <c r="B118" s="64"/>
      <c r="C118">
        <v>5</v>
      </c>
      <c r="D118">
        <v>0</v>
      </c>
      <c r="E118" s="4">
        <f t="shared" si="74"/>
        <v>141508719.09319603</v>
      </c>
      <c r="F118" s="4">
        <f t="shared" si="75"/>
        <v>-39238.009200006723</v>
      </c>
      <c r="G118" s="4">
        <f t="shared" si="76"/>
        <v>343474.70715994987</v>
      </c>
      <c r="H118" s="4">
        <f t="shared" si="70"/>
        <v>2616096.5120232911</v>
      </c>
      <c r="I118" s="4">
        <f>IF(NOT($B$2="KOKKU"),J99*VLOOKUP($B$2,Tulumaks!$B$4:$Z$83,Tulumaks!D$85,FALSE)/Tulumaks!D$83,0)</f>
        <v>0</v>
      </c>
      <c r="J118" s="4">
        <f t="shared" si="71"/>
        <v>144429052.30317926</v>
      </c>
      <c r="K118" s="4">
        <f>VLOOKUP($B$2,Tulumaks!$B$4:$Z$83,Tulumaks!G$85,FALSE)</f>
        <v>144670399</v>
      </c>
      <c r="L118" s="49">
        <f t="shared" si="72"/>
        <v>241346.69682073593</v>
      </c>
      <c r="M118" s="50">
        <f t="shared" si="73"/>
        <v>1.6710398148573891E-3</v>
      </c>
      <c r="P118" s="50"/>
    </row>
    <row r="119" spans="2:41" x14ac:dyDescent="0.35">
      <c r="B119" s="64"/>
      <c r="C119">
        <v>6</v>
      </c>
      <c r="D119">
        <v>0</v>
      </c>
      <c r="E119" s="4">
        <f t="shared" si="74"/>
        <v>136254392.67205998</v>
      </c>
      <c r="F119" s="4">
        <f t="shared" si="75"/>
        <v>-8924.1931999959052</v>
      </c>
      <c r="G119" s="4">
        <f t="shared" si="76"/>
        <v>424228.18344395893</v>
      </c>
      <c r="H119" s="4">
        <f t="shared" si="70"/>
        <v>857359.65135193174</v>
      </c>
      <c r="I119" s="4">
        <f>IF(NOT($B$2="KOKKU"),J100*VLOOKUP($B$2,Tulumaks!$B$4:$Z$83,Tulumaks!D$85,FALSE)/Tulumaks!D$83,0)</f>
        <v>0</v>
      </c>
      <c r="J119" s="4">
        <f t="shared" si="71"/>
        <v>137527056.31365588</v>
      </c>
      <c r="K119" s="4">
        <f>VLOOKUP($B$2,Tulumaks!$B$4:$Z$83,Tulumaks!H$85,FALSE)</f>
        <v>137646812</v>
      </c>
      <c r="L119" s="49">
        <f t="shared" si="72"/>
        <v>119755.68634411693</v>
      </c>
      <c r="M119" s="50">
        <f t="shared" si="73"/>
        <v>8.707791001574261E-4</v>
      </c>
      <c r="P119" s="50"/>
    </row>
    <row r="120" spans="2:41" x14ac:dyDescent="0.35">
      <c r="B120" s="64"/>
      <c r="C120">
        <v>7</v>
      </c>
      <c r="D120">
        <v>0</v>
      </c>
      <c r="E120" s="4">
        <f t="shared" si="74"/>
        <v>145394463.08150396</v>
      </c>
      <c r="F120" s="4">
        <f t="shared" si="75"/>
        <v>-364342.74239999801</v>
      </c>
      <c r="G120" s="4">
        <f t="shared" si="76"/>
        <v>357581.66111208574</v>
      </c>
      <c r="H120" s="4">
        <f t="shared" si="70"/>
        <v>534223.70236339723</v>
      </c>
      <c r="I120" s="4">
        <f>IF(NOT($B$2="KOKKU"),J101*VLOOKUP($B$2,Tulumaks!$B$4:$Z$83,Tulumaks!D$85,FALSE)/Tulumaks!D$83,0)</f>
        <v>0</v>
      </c>
      <c r="J120" s="4">
        <f t="shared" si="71"/>
        <v>145921925.70257947</v>
      </c>
      <c r="K120" s="4">
        <f>VLOOKUP($B$2,Tulumaks!$B$4:$Z$83,Tulumaks!I$85,FALSE)</f>
        <v>145844163</v>
      </c>
      <c r="L120" s="49">
        <f t="shared" si="72"/>
        <v>-77762.702579468489</v>
      </c>
      <c r="M120" s="50">
        <f t="shared" si="73"/>
        <v>-5.3290622505874907E-4</v>
      </c>
      <c r="P120" s="50"/>
    </row>
    <row r="121" spans="2:41" x14ac:dyDescent="0.35">
      <c r="B121" s="64"/>
      <c r="C121">
        <v>8</v>
      </c>
      <c r="D121">
        <v>0</v>
      </c>
      <c r="E121" s="4">
        <f t="shared" si="74"/>
        <v>140352072.68861997</v>
      </c>
      <c r="F121" s="4">
        <f t="shared" si="75"/>
        <v>-615121.8163999971</v>
      </c>
      <c r="G121" s="4">
        <f t="shared" si="76"/>
        <v>369635.53156403906</v>
      </c>
      <c r="H121" s="4">
        <f t="shared" si="70"/>
        <v>496614.06828473427</v>
      </c>
      <c r="I121" s="4">
        <f>IF(NOT($B$2="KOKKU"),J102*VLOOKUP($B$2,Tulumaks!$B$4:$Z$83,Tulumaks!D$85,FALSE)/Tulumaks!D$83,0)</f>
        <v>0</v>
      </c>
      <c r="J121" s="4">
        <f t="shared" si="71"/>
        <v>140603200.47206873</v>
      </c>
      <c r="K121" s="4">
        <f>VLOOKUP($B$2,Tulumaks!$B$4:$Z$83,Tulumaks!J$85,FALSE)</f>
        <v>140672849</v>
      </c>
      <c r="L121" s="49">
        <f t="shared" si="72"/>
        <v>69648.527931272984</v>
      </c>
      <c r="M121" s="50">
        <f t="shared" si="73"/>
        <v>4.9535521024712814E-4</v>
      </c>
      <c r="P121" s="50"/>
    </row>
    <row r="122" spans="2:41" x14ac:dyDescent="0.35">
      <c r="B122" s="64"/>
      <c r="C122">
        <v>9</v>
      </c>
      <c r="D122">
        <v>0</v>
      </c>
      <c r="E122" s="4">
        <f t="shared" si="74"/>
        <v>135772002.29699597</v>
      </c>
      <c r="F122" s="4">
        <f t="shared" si="75"/>
        <v>-69240.626000003889</v>
      </c>
      <c r="G122" s="4">
        <f t="shared" si="76"/>
        <v>282649.90738397173</v>
      </c>
      <c r="H122" s="4">
        <f t="shared" si="70"/>
        <v>2475385.7396742478</v>
      </c>
      <c r="I122" s="4">
        <f>IF(NOT($B$2="KOKKU"),J103*VLOOKUP($B$2,Tulumaks!$B$4:$Z$83,Tulumaks!D$85,FALSE)/Tulumaks!D$83,0)</f>
        <v>0</v>
      </c>
      <c r="J122" s="4">
        <f t="shared" si="71"/>
        <v>138460797.31805417</v>
      </c>
      <c r="K122" s="4">
        <f>VLOOKUP($B$2,Tulumaks!$B$4:$Z$83,Tulumaks!K$85,FALSE)</f>
        <v>138201482</v>
      </c>
      <c r="L122" s="49">
        <f t="shared" si="72"/>
        <v>-259315.31805416942</v>
      </c>
      <c r="M122" s="50">
        <f t="shared" si="73"/>
        <v>-1.8728428773849837E-3</v>
      </c>
      <c r="P122" s="50"/>
    </row>
    <row r="123" spans="2:41" x14ac:dyDescent="0.35">
      <c r="B123" s="64"/>
      <c r="C123">
        <v>10</v>
      </c>
      <c r="D123">
        <v>0</v>
      </c>
      <c r="E123" s="4">
        <f t="shared" si="74"/>
        <v>136943056.90998396</v>
      </c>
      <c r="F123" s="4">
        <f t="shared" si="75"/>
        <v>-417163.48440000042</v>
      </c>
      <c r="G123" s="4">
        <f t="shared" si="76"/>
        <v>367207.5857839316</v>
      </c>
      <c r="H123" s="4">
        <f t="shared" si="70"/>
        <v>16404901.952519851</v>
      </c>
      <c r="I123" s="4">
        <f>IF(NOT($B$2="KOKKU"),J104*VLOOKUP($B$2,Tulumaks!$B$4:$Z$83,Tulumaks!D$85,FALSE)/Tulumaks!D$83,0)</f>
        <v>0</v>
      </c>
      <c r="J123" s="4">
        <f t="shared" si="71"/>
        <v>153298002.96388775</v>
      </c>
      <c r="K123" s="4">
        <f>VLOOKUP($B$2,Tulumaks!$B$4:$Z$83,Tulumaks!L$85,FALSE)</f>
        <v>153447891</v>
      </c>
      <c r="L123" s="49">
        <f t="shared" si="72"/>
        <v>149888.0361122489</v>
      </c>
      <c r="M123" s="50">
        <f t="shared" si="73"/>
        <v>9.7775596037963375E-4</v>
      </c>
      <c r="P123" s="50"/>
    </row>
    <row r="124" spans="2:41" x14ac:dyDescent="0.35">
      <c r="B124" s="64"/>
      <c r="C124">
        <v>11</v>
      </c>
      <c r="D124">
        <v>0</v>
      </c>
      <c r="E124" s="4">
        <f t="shared" si="74"/>
        <v>138038540.34937197</v>
      </c>
      <c r="F124" s="4">
        <f t="shared" si="75"/>
        <v>112385.01039999537</v>
      </c>
      <c r="G124" s="4">
        <f t="shared" si="76"/>
        <v>351702.32364797825</v>
      </c>
      <c r="H124" s="4">
        <f t="shared" si="70"/>
        <v>1160429.0235324844</v>
      </c>
      <c r="I124" s="4">
        <f>IF(NOT($B$2="KOKKU"),J105*VLOOKUP($B$2,Tulumaks!$B$4:$Z$83,Tulumaks!D$85,FALSE)/Tulumaks!D$83,0)</f>
        <v>0</v>
      </c>
      <c r="J124" s="4">
        <f t="shared" si="71"/>
        <v>139663056.70695242</v>
      </c>
      <c r="K124" s="4">
        <f>VLOOKUP($B$2,Tulumaks!$B$4:$Z$83,Tulumaks!M$85,FALSE)</f>
        <v>139718306</v>
      </c>
      <c r="L124" s="49">
        <f t="shared" si="72"/>
        <v>55249.293047577143</v>
      </c>
      <c r="M124" s="50">
        <f t="shared" si="73"/>
        <v>3.9558988862387068E-4</v>
      </c>
      <c r="P124" s="50"/>
    </row>
    <row r="125" spans="2:41" x14ac:dyDescent="0.35">
      <c r="B125" s="64"/>
      <c r="C125">
        <v>12</v>
      </c>
      <c r="D125">
        <v>0</v>
      </c>
      <c r="E125" s="4">
        <f t="shared" si="74"/>
        <v>140716218.25487202</v>
      </c>
      <c r="F125" s="4">
        <f t="shared" si="75"/>
        <v>718150.04040000588</v>
      </c>
      <c r="G125" s="4">
        <f t="shared" si="76"/>
        <v>267565.36456027057</v>
      </c>
      <c r="H125" s="4">
        <f t="shared" si="70"/>
        <v>1919986.8188646652</v>
      </c>
      <c r="I125" s="4">
        <f>IF(NOT($B$2="KOKKU"),J106*VLOOKUP($B$2,Tulumaks!$B$4:$Z$83,Tulumaks!D$85,FALSE)/Tulumaks!D$83,0)</f>
        <v>0</v>
      </c>
      <c r="J125" s="4">
        <f t="shared" si="71"/>
        <v>143621920.47869697</v>
      </c>
      <c r="K125" s="4">
        <f>VLOOKUP($B$2,Tulumaks!$B$4:$Z$83,Tulumaks!N$85,FALSE)</f>
        <v>141898055</v>
      </c>
      <c r="L125" s="49">
        <f t="shared" si="72"/>
        <v>-1723865.4786969721</v>
      </c>
      <c r="M125" s="50">
        <f t="shared" si="73"/>
        <v>-1.2002802030158577E-2</v>
      </c>
      <c r="P125" s="50"/>
    </row>
    <row r="126" spans="2:41" x14ac:dyDescent="0.35">
      <c r="B126" s="64"/>
      <c r="C126" s="43" t="s">
        <v>3</v>
      </c>
      <c r="D126" s="6">
        <f>SUM(D114:D125)</f>
        <v>0</v>
      </c>
      <c r="E126" s="6">
        <f t="shared" ref="E126:F126" si="77">SUM(E114:E125)</f>
        <v>1653537156.2832997</v>
      </c>
      <c r="F126" s="6">
        <f t="shared" si="77"/>
        <v>-1385667.7572000027</v>
      </c>
      <c r="G126" s="6">
        <f t="shared" ref="G126:L126" si="78">SUM(G114:G125)</f>
        <v>4444895.6753762504</v>
      </c>
      <c r="H126" s="6">
        <f t="shared" si="78"/>
        <v>34250887.015820004</v>
      </c>
      <c r="I126" s="6">
        <f t="shared" si="78"/>
        <v>0</v>
      </c>
      <c r="J126" s="6">
        <f t="shared" si="78"/>
        <v>1690847271.2172961</v>
      </c>
      <c r="K126" s="6">
        <f t="shared" si="78"/>
        <v>1688520925</v>
      </c>
      <c r="L126" s="51">
        <f t="shared" si="78"/>
        <v>-2326346.2172960341</v>
      </c>
      <c r="M126" s="52">
        <f t="shared" si="73"/>
        <v>-1.3758464510051915E-3</v>
      </c>
      <c r="P126" s="52"/>
      <c r="Q126" s="4"/>
    </row>
    <row r="127" spans="2:41" x14ac:dyDescent="0.35">
      <c r="B127" s="64">
        <v>2024</v>
      </c>
      <c r="C127">
        <v>1</v>
      </c>
      <c r="D127">
        <v>0</v>
      </c>
      <c r="E127" s="4">
        <f>I$111*H44</f>
        <v>153793154.38213995</v>
      </c>
      <c r="F127" s="4">
        <f>-D80</f>
        <v>-1491151.9896000009</v>
      </c>
      <c r="G127" s="4">
        <f>I$111*K80</f>
        <v>947074.94965186261</v>
      </c>
      <c r="H127" s="4">
        <f t="shared" ref="H127:H138" si="79">D95</f>
        <v>862629.1708510397</v>
      </c>
      <c r="I127" s="4">
        <f>IF(NOT($B$2="KOKKU"),K95*VLOOKUP($B$2,Tulumaks!$B$4:$Z$83,Tulumaks!D$85,FALSE)/Tulumaks!D$83,0)</f>
        <v>0</v>
      </c>
      <c r="J127" s="4">
        <f t="shared" ref="J127:J138" si="80">SUM(D127:I127)</f>
        <v>154111706.51304287</v>
      </c>
      <c r="K127" s="4">
        <f>VLOOKUP($B$2,Tulumaks!$B$4:$Z$83,Tulumaks!O$85,FALSE)</f>
        <v>155612760</v>
      </c>
      <c r="L127" s="49">
        <f t="shared" ref="L127:L138" si="81">K127-J127</f>
        <v>1501053.4869571328</v>
      </c>
      <c r="M127" s="50">
        <f t="shared" si="73"/>
        <v>9.7400354646652865E-3</v>
      </c>
      <c r="P127" s="50"/>
    </row>
    <row r="128" spans="2:41" x14ac:dyDescent="0.35">
      <c r="B128" s="64"/>
      <c r="C128">
        <v>2</v>
      </c>
      <c r="D128" s="4">
        <f t="shared" ref="D128:D138" si="82">D$111*D33*IF(NOT($B$2="KOKKU"),R95,1)</f>
        <v>5536329.3887500018</v>
      </c>
      <c r="E128" s="4">
        <f t="shared" ref="E128:E138" si="83">J$111*I33</f>
        <v>139457637.71389997</v>
      </c>
      <c r="F128" s="4">
        <f t="shared" ref="F128:F138" si="84">-D81</f>
        <v>527617.25050000101</v>
      </c>
      <c r="G128" s="4">
        <f t="shared" ref="G128:G138" si="85">J$111*K81</f>
        <v>1419916.5781830614</v>
      </c>
      <c r="H128" s="4">
        <f t="shared" si="79"/>
        <v>1018040.0180468122</v>
      </c>
      <c r="I128" s="4">
        <f>IF(NOT($B$2="KOKKU"),K96*VLOOKUP($B$2,Tulumaks!$B$4:$Z$83,Tulumaks!D$85,FALSE)/Tulumaks!D$83,0)</f>
        <v>0</v>
      </c>
      <c r="J128" s="4">
        <f t="shared" si="80"/>
        <v>147959540.94937986</v>
      </c>
      <c r="K128" s="4">
        <f>VLOOKUP($B$2,Tulumaks!$B$4:$Z$83,Tulumaks!P$85,FALSE)</f>
        <v>147009069</v>
      </c>
      <c r="L128" s="49">
        <f t="shared" si="81"/>
        <v>-950471.94937986135</v>
      </c>
      <c r="M128" s="50">
        <f t="shared" si="73"/>
        <v>-6.4238638703606465E-3</v>
      </c>
      <c r="P128" s="50"/>
    </row>
    <row r="129" spans="2:16" x14ac:dyDescent="0.35">
      <c r="B129" s="64"/>
      <c r="C129">
        <v>3</v>
      </c>
      <c r="D129" s="4">
        <f t="shared" si="82"/>
        <v>5536139.5490000024</v>
      </c>
      <c r="E129" s="4">
        <f t="shared" si="83"/>
        <v>139486510.41254205</v>
      </c>
      <c r="F129" s="4">
        <f t="shared" si="84"/>
        <v>-833663.23899999633</v>
      </c>
      <c r="G129" s="4">
        <f t="shared" si="85"/>
        <v>415578.32404380082</v>
      </c>
      <c r="H129" s="4">
        <f t="shared" si="79"/>
        <v>4366318.6230941862</v>
      </c>
      <c r="I129" s="4">
        <f>IF(NOT($B$2="KOKKU"),K97*VLOOKUP($B$2,Tulumaks!$B$4:$Z$83,Tulumaks!D$85,FALSE)/Tulumaks!D$83,0)</f>
        <v>0</v>
      </c>
      <c r="J129" s="4">
        <f t="shared" si="80"/>
        <v>148970883.66968006</v>
      </c>
      <c r="K129" s="4">
        <f>VLOOKUP($B$2,Tulumaks!$B$4:$Z$83,Tulumaks!Q$85,FALSE)</f>
        <v>149529751</v>
      </c>
      <c r="L129" s="49">
        <f t="shared" si="81"/>
        <v>558867.33031994104</v>
      </c>
      <c r="M129" s="50">
        <f t="shared" si="73"/>
        <v>3.7515205424916154E-3</v>
      </c>
      <c r="P129" s="50"/>
    </row>
    <row r="130" spans="2:16" x14ac:dyDescent="0.35">
      <c r="B130" s="64"/>
      <c r="C130">
        <v>4</v>
      </c>
      <c r="D130" s="4">
        <f t="shared" si="82"/>
        <v>5537009.4047500007</v>
      </c>
      <c r="E130" s="4">
        <f t="shared" si="83"/>
        <v>143601891.83129698</v>
      </c>
      <c r="F130" s="4">
        <f t="shared" si="84"/>
        <v>-329735.77669999562</v>
      </c>
      <c r="G130" s="4">
        <f t="shared" si="85"/>
        <v>432330.13553214428</v>
      </c>
      <c r="H130" s="4">
        <f t="shared" si="79"/>
        <v>3419269.3886951841</v>
      </c>
      <c r="I130" s="4">
        <f>IF(NOT($B$2="KOKKU"),K98*VLOOKUP($B$2,Tulumaks!$B$4:$Z$83,Tulumaks!D$85,FALSE)/Tulumaks!D$83,0)</f>
        <v>0</v>
      </c>
      <c r="J130" s="4">
        <f t="shared" si="80"/>
        <v>152660764.9835743</v>
      </c>
      <c r="K130" s="4">
        <f>VLOOKUP($B$2,Tulumaks!$B$4:$Z$83,Tulumaks!R$85,FALSE)</f>
        <v>153033956</v>
      </c>
      <c r="L130" s="49">
        <f t="shared" si="81"/>
        <v>373191.016425699</v>
      </c>
      <c r="M130" s="50">
        <f t="shared" si="73"/>
        <v>2.4445771411263362E-3</v>
      </c>
      <c r="P130" s="50"/>
    </row>
    <row r="131" spans="2:16" x14ac:dyDescent="0.35">
      <c r="B131" s="64"/>
      <c r="C131">
        <v>5</v>
      </c>
      <c r="D131" s="4">
        <f t="shared" si="82"/>
        <v>6130327.4902500017</v>
      </c>
      <c r="E131" s="4">
        <f t="shared" si="83"/>
        <v>149459727.95345694</v>
      </c>
      <c r="F131" s="4">
        <f t="shared" si="84"/>
        <v>77894.988299991935</v>
      </c>
      <c r="G131" s="4">
        <f t="shared" si="85"/>
        <v>352212.99460424209</v>
      </c>
      <c r="H131" s="4">
        <f t="shared" si="79"/>
        <v>2469580.2389449705</v>
      </c>
      <c r="I131" s="4">
        <f>IF(NOT($B$2="KOKKU"),K99*VLOOKUP($B$2,Tulumaks!$B$4:$Z$83,Tulumaks!D$85,FALSE)/Tulumaks!D$83,0)</f>
        <v>0</v>
      </c>
      <c r="J131" s="4">
        <f t="shared" si="80"/>
        <v>158489743.66555613</v>
      </c>
      <c r="K131" s="4">
        <f>VLOOKUP($B$2,Tulumaks!$B$4:$Z$83,Tulumaks!S$85,FALSE)</f>
        <v>158598178</v>
      </c>
      <c r="L131" s="49">
        <f t="shared" si="81"/>
        <v>108434.33444386721</v>
      </c>
      <c r="M131" s="50">
        <f t="shared" si="73"/>
        <v>6.8417256496222656E-4</v>
      </c>
      <c r="P131" s="50"/>
    </row>
    <row r="132" spans="2:16" x14ac:dyDescent="0.35">
      <c r="B132" s="64"/>
      <c r="C132">
        <v>6</v>
      </c>
      <c r="D132" s="4">
        <f t="shared" si="82"/>
        <v>6139737.1665000003</v>
      </c>
      <c r="E132" s="4">
        <f t="shared" si="83"/>
        <v>145677600.64370203</v>
      </c>
      <c r="F132" s="4">
        <f t="shared" si="84"/>
        <v>219966.69500000402</v>
      </c>
      <c r="G132" s="4">
        <f t="shared" si="85"/>
        <v>316720.07831889443</v>
      </c>
      <c r="H132" s="4">
        <f t="shared" si="79"/>
        <v>799981.63276562141</v>
      </c>
      <c r="I132" s="4">
        <f>IF(NOT($B$2="KOKKU"),K100*VLOOKUP($B$2,Tulumaks!$B$4:$Z$83,Tulumaks!D$85,FALSE)/Tulumaks!D$83,0)</f>
        <v>0</v>
      </c>
      <c r="J132" s="4">
        <f t="shared" si="80"/>
        <v>153154006.21628654</v>
      </c>
      <c r="K132" s="4">
        <f>VLOOKUP($B$2,Tulumaks!$B$4:$Z$83,Tulumaks!T$85,FALSE)</f>
        <v>152070645</v>
      </c>
      <c r="L132" s="49">
        <f t="shared" si="81"/>
        <v>-1083361.21628654</v>
      </c>
      <c r="M132" s="50">
        <f t="shared" si="73"/>
        <v>-7.0736720706907619E-3</v>
      </c>
      <c r="P132" s="50"/>
    </row>
    <row r="133" spans="2:16" x14ac:dyDescent="0.35">
      <c r="B133" s="64"/>
      <c r="C133">
        <v>7</v>
      </c>
      <c r="D133" s="4">
        <f t="shared" si="82"/>
        <v>6140314.7172500025</v>
      </c>
      <c r="E133" s="4">
        <f t="shared" si="83"/>
        <v>153770222.18194997</v>
      </c>
      <c r="F133" s="4">
        <f t="shared" si="84"/>
        <v>-238968.33899999969</v>
      </c>
      <c r="G133" s="4">
        <f t="shared" si="85"/>
        <v>339202.1599741088</v>
      </c>
      <c r="H133" s="4">
        <f t="shared" si="79"/>
        <v>823906.56977431977</v>
      </c>
      <c r="I133" s="4">
        <f>IF(NOT($B$2="KOKKU"),K101*VLOOKUP($B$2,Tulumaks!$B$4:$Z$83,Tulumaks!D$85,FALSE)/Tulumaks!D$83,0)</f>
        <v>0</v>
      </c>
      <c r="J133" s="4">
        <f t="shared" si="80"/>
        <v>160834677.2899484</v>
      </c>
      <c r="K133" s="4">
        <f>VLOOKUP($B$2,Tulumaks!$B$4:$Z$83,Tulumaks!U$85,FALSE)</f>
        <v>161212337</v>
      </c>
      <c r="L133" s="49">
        <f t="shared" si="81"/>
        <v>377659.71005159616</v>
      </c>
      <c r="M133" s="50">
        <f t="shared" si="73"/>
        <v>2.3481236535249916E-3</v>
      </c>
      <c r="P133" s="50"/>
    </row>
    <row r="134" spans="2:16" x14ac:dyDescent="0.35">
      <c r="B134" s="64"/>
      <c r="C134">
        <v>8</v>
      </c>
      <c r="D134" s="4">
        <f t="shared" si="82"/>
        <v>6135561.6774999984</v>
      </c>
      <c r="E134" s="4">
        <f t="shared" si="83"/>
        <v>149074836.37108698</v>
      </c>
      <c r="F134" s="4">
        <f t="shared" si="84"/>
        <v>-651744.30730000325</v>
      </c>
      <c r="G134" s="4">
        <f t="shared" si="85"/>
        <v>260632.22075309962</v>
      </c>
      <c r="H134" s="4">
        <f t="shared" si="79"/>
        <v>683430.48916473973</v>
      </c>
      <c r="I134" s="4">
        <f>IF(NOT($B$2="KOKKU"),K102*VLOOKUP($B$2,Tulumaks!$B$4:$Z$83,Tulumaks!D$85,FALSE)/Tulumaks!D$83,0)</f>
        <v>0</v>
      </c>
      <c r="J134" s="4">
        <f t="shared" si="80"/>
        <v>155502716.45120484</v>
      </c>
      <c r="K134" s="4">
        <f>VLOOKUP($B$2,Tulumaks!$B$4:$Z$83,Tulumaks!V$85,FALSE)</f>
        <v>155546786</v>
      </c>
      <c r="L134" s="49">
        <f t="shared" si="81"/>
        <v>44069.548795163631</v>
      </c>
      <c r="M134" s="50">
        <f t="shared" si="73"/>
        <v>2.8340050772679426E-4</v>
      </c>
      <c r="P134" s="50"/>
    </row>
    <row r="135" spans="2:16" x14ac:dyDescent="0.35">
      <c r="B135" s="64"/>
      <c r="C135">
        <v>9</v>
      </c>
      <c r="D135" s="4">
        <f t="shared" si="82"/>
        <v>6127100.7179999994</v>
      </c>
      <c r="E135" s="4">
        <f t="shared" si="83"/>
        <v>145499298.18467799</v>
      </c>
      <c r="F135" s="4">
        <f t="shared" si="84"/>
        <v>-325713.41369999759</v>
      </c>
      <c r="G135" s="4">
        <f t="shared" si="85"/>
        <v>602598.89965791372</v>
      </c>
      <c r="H135" s="4">
        <f t="shared" si="79"/>
        <v>1982384.4469805029</v>
      </c>
      <c r="I135" s="4">
        <f>IF(NOT($B$2="KOKKU"),K103*VLOOKUP($B$2,Tulumaks!$B$4:$Z$83,Tulumaks!D$85,FALSE)/Tulumaks!D$83,0)</f>
        <v>0</v>
      </c>
      <c r="J135" s="4">
        <f t="shared" si="80"/>
        <v>153885668.83561641</v>
      </c>
      <c r="K135" s="4">
        <f>VLOOKUP($B$2,Tulumaks!$B$4:$Z$83,Tulumaks!W$85,FALSE)</f>
        <v>153703697</v>
      </c>
      <c r="L135" s="49">
        <f t="shared" si="81"/>
        <v>-181971.83561640978</v>
      </c>
      <c r="M135" s="50">
        <f t="shared" si="73"/>
        <v>-1.1825132060270249E-3</v>
      </c>
      <c r="P135" s="50"/>
    </row>
    <row r="136" spans="2:16" x14ac:dyDescent="0.35">
      <c r="B136" s="64"/>
      <c r="C136">
        <v>10</v>
      </c>
      <c r="D136" s="4">
        <f t="shared" si="82"/>
        <v>6125232.2707500011</v>
      </c>
      <c r="E136" s="4">
        <f t="shared" si="83"/>
        <v>144723935.82411101</v>
      </c>
      <c r="F136" s="4">
        <f t="shared" si="84"/>
        <v>-212541.4829000067</v>
      </c>
      <c r="G136" s="4">
        <f t="shared" si="85"/>
        <v>363641.51635688177</v>
      </c>
      <c r="H136" s="4">
        <f t="shared" si="79"/>
        <v>18457589.249932952</v>
      </c>
      <c r="I136" s="4">
        <f>IF(NOT($B$2="KOKKU"),K104*VLOOKUP($B$2,Tulumaks!$B$4:$Z$83,Tulumaks!D$85,FALSE)/Tulumaks!D$83,0)</f>
        <v>0</v>
      </c>
      <c r="J136" s="4">
        <f t="shared" si="80"/>
        <v>169457857.37825087</v>
      </c>
      <c r="K136" s="4">
        <f>VLOOKUP($B$2,Tulumaks!$B$4:$Z$83,Tulumaks!X$85,FALSE)</f>
        <v>169362885</v>
      </c>
      <c r="L136" s="49">
        <f t="shared" si="81"/>
        <v>-94972.378250867128</v>
      </c>
      <c r="M136" s="50">
        <f t="shared" si="73"/>
        <v>-5.6044835996527098E-4</v>
      </c>
      <c r="P136" s="50"/>
    </row>
    <row r="137" spans="2:16" x14ac:dyDescent="0.35">
      <c r="B137" s="64"/>
      <c r="C137">
        <v>11</v>
      </c>
      <c r="D137" s="4">
        <f t="shared" si="82"/>
        <v>6131094.3220000006</v>
      </c>
      <c r="E137" s="4">
        <f t="shared" si="83"/>
        <v>147845589.77335197</v>
      </c>
      <c r="F137" s="4">
        <f t="shared" si="84"/>
        <v>-280441.21199999377</v>
      </c>
      <c r="G137" s="4">
        <f t="shared" si="85"/>
        <v>291466.84549098572</v>
      </c>
      <c r="H137" s="4">
        <f t="shared" si="79"/>
        <v>1003005.1908891203</v>
      </c>
      <c r="I137" s="4">
        <f>IF(NOT($B$2="KOKKU"),K105*VLOOKUP($B$2,Tulumaks!$B$4:$Z$83,Tulumaks!D$85,FALSE)/Tulumaks!D$83,0)</f>
        <v>0</v>
      </c>
      <c r="J137" s="4">
        <f t="shared" si="80"/>
        <v>154990714.91973209</v>
      </c>
      <c r="K137" s="4">
        <f>VLOOKUP($B$2,Tulumaks!$B$4:$Z$83,Tulumaks!Y$85,FALSE)</f>
        <v>154955932</v>
      </c>
      <c r="L137" s="49">
        <f t="shared" si="81"/>
        <v>-34782.919732093811</v>
      </c>
      <c r="M137" s="50">
        <f t="shared" si="73"/>
        <v>-2.2441937731632056E-4</v>
      </c>
      <c r="P137" s="50"/>
    </row>
    <row r="138" spans="2:16" x14ac:dyDescent="0.35">
      <c r="B138" s="64"/>
      <c r="C138">
        <v>12</v>
      </c>
      <c r="D138" s="4">
        <f t="shared" si="82"/>
        <v>6122051.9702500012</v>
      </c>
      <c r="E138" s="4">
        <f t="shared" si="83"/>
        <v>150093787.37101996</v>
      </c>
      <c r="F138" s="4">
        <f t="shared" si="84"/>
        <v>-339944.71660000458</v>
      </c>
      <c r="G138" s="4">
        <f t="shared" si="85"/>
        <v>286151.53156821086</v>
      </c>
      <c r="H138" s="4">
        <f t="shared" si="79"/>
        <v>1984867.5329713551</v>
      </c>
      <c r="I138" s="4">
        <f>IF(NOT($B$2="KOKKU"),K106*VLOOKUP($B$2,Tulumaks!$B$4:$Z$83,Tulumaks!D$85,FALSE)/Tulumaks!D$83,0)</f>
        <v>0</v>
      </c>
      <c r="J138" s="4">
        <f t="shared" si="80"/>
        <v>158146913.68920952</v>
      </c>
      <c r="K138" s="4">
        <f>VLOOKUP($B$2,Tulumaks!$B$4:$Z$83,Tulumaks!Z$85,FALSE)</f>
        <v>157726952</v>
      </c>
      <c r="L138" s="49">
        <f t="shared" si="81"/>
        <v>-419961.68920952082</v>
      </c>
      <c r="M138" s="50">
        <f t="shared" si="73"/>
        <v>-2.6555161868971888E-3</v>
      </c>
      <c r="P138" s="50"/>
    </row>
    <row r="139" spans="2:16" x14ac:dyDescent="0.35">
      <c r="B139" s="64"/>
      <c r="C139" s="43" t="s">
        <v>3</v>
      </c>
      <c r="D139" s="6">
        <f>SUM(D127:D138)</f>
        <v>65660898.675000019</v>
      </c>
      <c r="E139" s="6">
        <f t="shared" ref="E139:F139" si="86">SUM(E127:E138)</f>
        <v>1762484192.6432357</v>
      </c>
      <c r="F139" s="6">
        <f t="shared" si="86"/>
        <v>-3878425.5430000015</v>
      </c>
      <c r="G139" s="6">
        <f t="shared" ref="G139:L139" si="87">SUM(G127:G138)</f>
        <v>6027526.2341352059</v>
      </c>
      <c r="H139" s="6">
        <f t="shared" si="87"/>
        <v>37871002.552110799</v>
      </c>
      <c r="I139" s="6">
        <f t="shared" si="87"/>
        <v>0</v>
      </c>
      <c r="J139" s="6">
        <f t="shared" si="87"/>
        <v>1868165194.5614817</v>
      </c>
      <c r="K139" s="6">
        <f t="shared" si="87"/>
        <v>1868362948</v>
      </c>
      <c r="L139" s="51">
        <f t="shared" si="87"/>
        <v>197753.43851810694</v>
      </c>
      <c r="M139" s="52">
        <f t="shared" si="73"/>
        <v>1.0585436400045722E-4</v>
      </c>
      <c r="P139" s="52"/>
    </row>
    <row r="140" spans="2:16" x14ac:dyDescent="0.35">
      <c r="B140" s="64">
        <v>2025</v>
      </c>
      <c r="C140">
        <v>1</v>
      </c>
      <c r="D140" s="4">
        <f>D$111*D44*IF(NOT($B$2="KOKKU"),R106,1)</f>
        <v>6124312.0822500018</v>
      </c>
      <c r="E140" s="4">
        <f>J$111*I44</f>
        <v>167532125.90856394</v>
      </c>
      <c r="F140" s="4">
        <f>-E80</f>
        <v>-536258.27399999276</v>
      </c>
      <c r="G140" s="4">
        <f>J$111*L80</f>
        <v>499672.54750479915</v>
      </c>
      <c r="H140" s="4">
        <f t="shared" ref="H140:H151" si="88">E95</f>
        <v>836394.91347593314</v>
      </c>
      <c r="I140" s="4">
        <f>IF(NOT($B$2="KOKKU"),L95*VLOOKUP($B$2,Tulumaks!$B$4:$AG$83,Tulumaks!AG$85,FALSE)/Tulumaks!AG$83,0)</f>
        <v>0</v>
      </c>
      <c r="J140" s="4">
        <f t="shared" ref="J140:J151" si="89">SUM(D140:I140)</f>
        <v>174456247.17779469</v>
      </c>
      <c r="K140" s="4">
        <f>VLOOKUP($B$2,Tulumaks!$B$4:$CC$83,Tulumaks!AA$85,FALSE)</f>
        <v>175126880</v>
      </c>
      <c r="L140" s="49">
        <f t="shared" ref="L140:L151" si="90">K140-J140</f>
        <v>670632.8222053051</v>
      </c>
      <c r="M140" s="50">
        <f t="shared" si="73"/>
        <v>3.8441318843791539E-3</v>
      </c>
      <c r="P140" s="50"/>
    </row>
    <row r="141" spans="2:16" x14ac:dyDescent="0.35">
      <c r="B141" s="64"/>
      <c r="C141">
        <v>2</v>
      </c>
      <c r="D141" s="4">
        <f t="shared" ref="D141:D151" si="91">E$111*E33*IF(NOT($B$2="KOKKU"),S95,1)</f>
        <v>13494500.8473</v>
      </c>
      <c r="E141" s="4">
        <f t="shared" ref="E141:E149" si="92">K$111*J33</f>
        <v>138474543.62239209</v>
      </c>
      <c r="F141" s="4">
        <f t="shared" ref="F141:F149" si="93">-E81</f>
        <v>-315982.12659998238</v>
      </c>
      <c r="G141" s="4">
        <f t="shared" ref="G141:G151" si="94">K$111*L81</f>
        <v>798298.7956501107</v>
      </c>
      <c r="H141" s="4">
        <f t="shared" si="88"/>
        <v>744325.30444133794</v>
      </c>
      <c r="I141" s="4">
        <f>IF(NOT($B$2="KOKKU"),L96*VLOOKUP($B$2,Tulumaks!$B$4:$AG$83,Tulumaks!AG$85,FALSE)/Tulumaks!AG$83,0)</f>
        <v>0</v>
      </c>
      <c r="J141" s="4">
        <f t="shared" si="89"/>
        <v>153195686.44318354</v>
      </c>
      <c r="K141" s="4">
        <f>VLOOKUP($B$2,Tulumaks!$B$4:$CC$83,Tulumaks!AB$85,FALSE)</f>
        <v>152894840</v>
      </c>
      <c r="L141" s="49">
        <f t="shared" si="90"/>
        <v>-300846.4431835413</v>
      </c>
      <c r="M141" s="50">
        <f t="shared" si="73"/>
        <v>-1.9638049227653775E-3</v>
      </c>
      <c r="P141" s="50"/>
    </row>
    <row r="142" spans="2:16" x14ac:dyDescent="0.35">
      <c r="B142" s="64"/>
      <c r="C142">
        <v>3</v>
      </c>
      <c r="D142" s="4">
        <f t="shared" si="91"/>
        <v>13496346.628600003</v>
      </c>
      <c r="E142" s="4">
        <f t="shared" si="92"/>
        <v>140769708.46212199</v>
      </c>
      <c r="F142" s="4">
        <f t="shared" si="93"/>
        <v>-61318.571200020611</v>
      </c>
      <c r="G142" s="4">
        <f t="shared" si="94"/>
        <v>606816.35721701337</v>
      </c>
      <c r="H142" s="4">
        <f t="shared" si="88"/>
        <v>2840663.2264535022</v>
      </c>
      <c r="I142" s="4">
        <f>IF(NOT($B$2="KOKKU"),L97*VLOOKUP($B$2,Tulumaks!$B$4:$AG$83,Tulumaks!AG$85,FALSE)/Tulumaks!AG$83,0)</f>
        <v>0</v>
      </c>
      <c r="J142" s="4">
        <f t="shared" si="89"/>
        <v>157652216.10319251</v>
      </c>
      <c r="K142" s="4">
        <f>VLOOKUP($B$2,Tulumaks!$B$4:$CC$83,Tulumaks!AC$85,FALSE)</f>
        <v>158283047</v>
      </c>
      <c r="L142" s="49">
        <f t="shared" si="90"/>
        <v>630830.89680749178</v>
      </c>
      <c r="M142" s="50">
        <f t="shared" si="73"/>
        <v>4.0014083683705959E-3</v>
      </c>
      <c r="P142" s="50"/>
    </row>
    <row r="143" spans="2:16" x14ac:dyDescent="0.35">
      <c r="B143" s="64"/>
      <c r="C143">
        <v>4</v>
      </c>
      <c r="D143" s="4">
        <f t="shared" si="91"/>
        <v>13519380.271100001</v>
      </c>
      <c r="E143" s="4">
        <f t="shared" si="92"/>
        <v>143978746.02110204</v>
      </c>
      <c r="F143" s="4">
        <f t="shared" si="93"/>
        <v>351220.48990000412</v>
      </c>
      <c r="G143" s="4">
        <f t="shared" si="94"/>
        <v>406364.75214990566</v>
      </c>
      <c r="H143" s="4">
        <f t="shared" si="88"/>
        <v>4320490.4660668187</v>
      </c>
      <c r="I143" s="4">
        <f>IF(NOT($B$2="KOKKU"),L98*VLOOKUP($B$2,Tulumaks!$B$4:$AG$83,Tulumaks!AG$85,FALSE)/Tulumaks!AG$83,0)</f>
        <v>0</v>
      </c>
      <c r="J143" s="4">
        <f t="shared" si="89"/>
        <v>162576202.00031877</v>
      </c>
      <c r="K143" s="4">
        <f>VLOOKUP($B$2,Tulumaks!$B$4:$CC$83,Tulumaks!AD$85,FALSE)</f>
        <v>161749693</v>
      </c>
      <c r="L143" s="49">
        <f t="shared" si="90"/>
        <v>-826509.00031876564</v>
      </c>
      <c r="M143" s="50">
        <f t="shared" si="73"/>
        <v>-5.0838252471733236E-3</v>
      </c>
      <c r="P143" s="50"/>
    </row>
    <row r="144" spans="2:16" x14ac:dyDescent="0.35">
      <c r="B144" s="64"/>
      <c r="C144">
        <v>5</v>
      </c>
      <c r="D144" s="4">
        <f t="shared" si="91"/>
        <v>14307805.398149999</v>
      </c>
      <c r="E144" s="4">
        <f t="shared" si="92"/>
        <v>151079911.36567301</v>
      </c>
      <c r="F144" s="4">
        <f t="shared" si="93"/>
        <v>-438235.81479999423</v>
      </c>
      <c r="G144" s="4">
        <f t="shared" si="94"/>
        <v>151267.98116021132</v>
      </c>
      <c r="H144" s="4">
        <f t="shared" si="88"/>
        <v>2442915.1753138932</v>
      </c>
      <c r="I144" s="4">
        <f>IF(NOT($B$2="KOKKU"),L99*VLOOKUP($B$2,Tulumaks!$B$4:$AG$83,Tulumaks!AG$85,FALSE)/Tulumaks!AG$83,0)</f>
        <v>0</v>
      </c>
      <c r="J144" s="4">
        <f t="shared" si="89"/>
        <v>167543664.10549712</v>
      </c>
      <c r="K144" s="4">
        <f>VLOOKUP($B$2,Tulumaks!$B$4:$CC$83,Tulumaks!AE$85,FALSE)</f>
        <v>167952774</v>
      </c>
      <c r="L144" s="49">
        <f t="shared" si="90"/>
        <v>409109.89450287819</v>
      </c>
      <c r="M144" s="50">
        <f t="shared" si="73"/>
        <v>2.4418105971781845E-3</v>
      </c>
      <c r="P144" s="50"/>
    </row>
    <row r="145" spans="2:22" x14ac:dyDescent="0.35">
      <c r="B145" s="64"/>
      <c r="C145">
        <v>6</v>
      </c>
      <c r="D145" s="4">
        <f t="shared" si="91"/>
        <v>14319536.004949998</v>
      </c>
      <c r="E145" s="4">
        <f t="shared" si="92"/>
        <v>147486153.30321503</v>
      </c>
      <c r="F145" s="4">
        <f t="shared" si="93"/>
        <v>-36777.806899998337</v>
      </c>
      <c r="G145" s="4">
        <f t="shared" si="94"/>
        <v>285885.69950681878</v>
      </c>
      <c r="H145" s="4">
        <f t="shared" si="88"/>
        <v>762344.56768486125</v>
      </c>
      <c r="I145" s="4">
        <f>IF(NOT($B$2="KOKKU"),L100*VLOOKUP($B$2,Tulumaks!$B$4:$AG$83,Tulumaks!AG$85,FALSE)/Tulumaks!AG$83,0)</f>
        <v>0</v>
      </c>
      <c r="J145" s="4">
        <f t="shared" si="89"/>
        <v>162817141.7684567</v>
      </c>
      <c r="K145" s="4">
        <f>VLOOKUP($B$2,Tulumaks!$B$4:$CC$83,Tulumaks!AF$85,FALSE)</f>
        <v>162181496</v>
      </c>
      <c r="L145" s="49">
        <f t="shared" si="90"/>
        <v>-635645.76845669746</v>
      </c>
      <c r="M145" s="50">
        <f t="shared" si="73"/>
        <v>-3.904046966753949E-3</v>
      </c>
      <c r="P145" s="50"/>
    </row>
    <row r="146" spans="2:22" x14ac:dyDescent="0.35">
      <c r="B146" s="64"/>
      <c r="C146">
        <v>7</v>
      </c>
      <c r="D146" s="4">
        <f t="shared" si="91"/>
        <v>14329682.882899998</v>
      </c>
      <c r="E146" s="4">
        <f t="shared" si="92"/>
        <v>152317025.56402704</v>
      </c>
      <c r="F146" s="4">
        <f t="shared" si="93"/>
        <v>-194007.39950000495</v>
      </c>
      <c r="G146" s="4">
        <f t="shared" si="94"/>
        <v>297363.34608093847</v>
      </c>
      <c r="H146" s="4">
        <f t="shared" si="88"/>
        <v>704505.92604555027</v>
      </c>
      <c r="I146" s="4">
        <f>IF(NOT($B$2="KOKKU"),L101*VLOOKUP($B$2,Tulumaks!$B$4:$AG$83,Tulumaks!AG$85,FALSE)/Tulumaks!AG$83,0)</f>
        <v>0</v>
      </c>
      <c r="J146" s="4">
        <f t="shared" si="89"/>
        <v>167454570.31955349</v>
      </c>
      <c r="K146" s="4">
        <f>VLOOKUP($B$2,Tulumaks!$B$4:$CC$83,Tulumaks!AG$85,FALSE)</f>
        <v>168057465</v>
      </c>
      <c r="L146" s="49">
        <f t="shared" si="90"/>
        <v>602894.68044650555</v>
      </c>
      <c r="M146" s="50">
        <f t="shared" si="73"/>
        <v>3.6003477199577638E-3</v>
      </c>
      <c r="P146" s="50"/>
    </row>
    <row r="147" spans="2:22" x14ac:dyDescent="0.35">
      <c r="B147" s="64"/>
      <c r="C147">
        <v>8</v>
      </c>
      <c r="D147" s="4">
        <f t="shared" si="91"/>
        <v>14337905.00175</v>
      </c>
      <c r="E147" s="4">
        <f t="shared" si="92"/>
        <v>149335849.97451898</v>
      </c>
      <c r="F147" s="4">
        <f t="shared" ref="F147" si="95">-E87</f>
        <v>-242479.99729999527</v>
      </c>
      <c r="G147" s="4">
        <f t="shared" si="94"/>
        <v>353545.17245343246</v>
      </c>
      <c r="H147" s="4">
        <f t="shared" si="88"/>
        <v>637709.37056058052</v>
      </c>
      <c r="I147" s="4">
        <f>IF(NOT($B$2="KOKKU"),L102*VLOOKUP($B$2,Tulumaks!$B$4:$AG$83,Tulumaks!AG$85,FALSE)/Tulumaks!AG$83,0)</f>
        <v>0</v>
      </c>
      <c r="J147" s="4">
        <f t="shared" si="89"/>
        <v>164422529.521983</v>
      </c>
      <c r="K147" s="4">
        <f>VLOOKUP($B$2,Tulumaks!$B$4:$CC$83,Tulumaks!AH$85,FALSE)</f>
        <v>163916487</v>
      </c>
      <c r="L147" s="49">
        <f t="shared" si="90"/>
        <v>-506042.52198299766</v>
      </c>
      <c r="M147" s="50">
        <f t="shared" si="73"/>
        <v>-3.0776957601502675E-3</v>
      </c>
      <c r="P147" s="50"/>
    </row>
    <row r="148" spans="2:22" x14ac:dyDescent="0.35">
      <c r="B148" s="64"/>
      <c r="C148">
        <v>9</v>
      </c>
      <c r="D148" s="4">
        <f t="shared" si="91"/>
        <v>14340645.268400002</v>
      </c>
      <c r="E148" s="4">
        <f t="shared" si="92"/>
        <v>144805425.63342899</v>
      </c>
      <c r="F148" s="4">
        <f t="shared" ref="F148" si="96">-E88</f>
        <v>-138059.08230000176</v>
      </c>
      <c r="G148" s="4">
        <f t="shared" si="94"/>
        <v>475466.61291591031</v>
      </c>
      <c r="H148" s="4">
        <f t="shared" si="88"/>
        <v>2273111.5887989961</v>
      </c>
      <c r="I148" s="4">
        <f>IF(NOT($B$2="KOKKU"),L103*VLOOKUP($B$2,Tulumaks!$B$4:$AG$83,Tulumaks!AG$85,FALSE)/Tulumaks!AG$83,0)</f>
        <v>0</v>
      </c>
      <c r="J148" s="4">
        <f t="shared" si="89"/>
        <v>161756590.0212439</v>
      </c>
      <c r="K148" s="4">
        <f>VLOOKUP($B$2,Tulumaks!$B$4:$CC$83,Tulumaks!AI$85,FALSE)</f>
        <v>161614753</v>
      </c>
      <c r="L148" s="49">
        <f t="shared" si="90"/>
        <v>-141837.02124390006</v>
      </c>
      <c r="M148" s="50">
        <f t="shared" si="73"/>
        <v>-8.7685466926124001E-4</v>
      </c>
      <c r="P148" s="50"/>
    </row>
    <row r="149" spans="2:22" x14ac:dyDescent="0.35">
      <c r="B149" s="64"/>
      <c r="C149">
        <v>10</v>
      </c>
      <c r="D149" s="4">
        <f t="shared" si="91"/>
        <v>14372726.885000004</v>
      </c>
      <c r="E149" s="25">
        <f t="shared" si="92"/>
        <v>144886576.60444099</v>
      </c>
      <c r="F149" s="25">
        <f t="shared" si="93"/>
        <v>-302906.07300000452</v>
      </c>
      <c r="G149" s="25">
        <f t="shared" si="94"/>
        <v>261125.24487182547</v>
      </c>
      <c r="H149" s="25">
        <f t="shared" si="88"/>
        <v>21386327.554618884</v>
      </c>
      <c r="I149" s="25">
        <f>IF(NOT($B$2="KOKKU"),L104*VLOOKUP($B$2,Tulumaks!$B$4:$AG$83,Tulumaks!AG$85,FALSE)/Tulumaks!AG$83,0)</f>
        <v>0</v>
      </c>
      <c r="J149" s="25">
        <f t="shared" si="89"/>
        <v>180603850.21593168</v>
      </c>
      <c r="K149" s="4">
        <f>VLOOKUP($B$2,Tulumaks!$B$4:$CC$83,Tulumaks!AJ$85,FALSE)</f>
        <v>181441123</v>
      </c>
      <c r="L149" s="49">
        <f t="shared" si="90"/>
        <v>837272.78406831622</v>
      </c>
      <c r="M149" s="50">
        <f t="shared" si="73"/>
        <v>4.6359630930750129E-3</v>
      </c>
      <c r="P149" s="50"/>
    </row>
    <row r="150" spans="2:22" x14ac:dyDescent="0.35">
      <c r="B150" s="64"/>
      <c r="C150">
        <v>11</v>
      </c>
      <c r="D150" s="4">
        <f t="shared" si="91"/>
        <v>14364452.8027</v>
      </c>
      <c r="E150" s="25">
        <f t="shared" ref="E150" si="97">K$111*J42</f>
        <v>148267997.53691196</v>
      </c>
      <c r="F150" s="25">
        <f t="shared" ref="F150" si="98">-E90</f>
        <v>-167667.5059999954</v>
      </c>
      <c r="G150" s="25">
        <f t="shared" si="94"/>
        <v>284703.42989999999</v>
      </c>
      <c r="H150" s="25">
        <f t="shared" si="88"/>
        <v>1127801.567100141</v>
      </c>
      <c r="I150" s="25">
        <f>IF(NOT($B$2="KOKKU"),L105*VLOOKUP($B$2,Tulumaks!$B$4:$AG$83,Tulumaks!AG$85,FALSE)/Tulumaks!AG$83,0)</f>
        <v>0</v>
      </c>
      <c r="J150" s="25">
        <f t="shared" si="89"/>
        <v>163877287.83061212</v>
      </c>
      <c r="K150" s="4">
        <f>VLOOKUP($B$2,Tulumaks!$B$4:$CC$83,Tulumaks!AK$85,FALSE)</f>
        <v>163510392</v>
      </c>
      <c r="L150" s="49">
        <f t="shared" si="90"/>
        <v>-366895.83061212301</v>
      </c>
      <c r="M150" s="50">
        <f t="shared" si="73"/>
        <v>-2.2388449032141322E-3</v>
      </c>
      <c r="P150" s="50"/>
    </row>
    <row r="151" spans="2:22" x14ac:dyDescent="0.35">
      <c r="B151" s="64"/>
      <c r="C151">
        <v>12</v>
      </c>
      <c r="D151" s="4">
        <f t="shared" si="91"/>
        <v>14329907.893949999</v>
      </c>
      <c r="E151" s="25">
        <f t="shared" ref="E151" si="99">K$111*J43</f>
        <v>148846507.2098501</v>
      </c>
      <c r="F151" s="25">
        <f t="shared" ref="F151" si="100">-E91</f>
        <v>-384792.88149999641</v>
      </c>
      <c r="G151" s="25">
        <f t="shared" si="94"/>
        <v>458607.94234800007</v>
      </c>
      <c r="H151" s="25">
        <f t="shared" si="88"/>
        <v>2129405.1464630379</v>
      </c>
      <c r="I151" s="25">
        <f>IF(NOT($B$2="KOKKU"),L106*VLOOKUP($B$2,Tulumaks!$B$4:$AG$83,Tulumaks!AG$85,FALSE)/Tulumaks!AG$83,0)</f>
        <v>0</v>
      </c>
      <c r="J151" s="25">
        <f t="shared" si="89"/>
        <v>165379635.31111112</v>
      </c>
      <c r="K151" s="4">
        <f>VLOOKUP($B$2,Tulumaks!$B$4:$CC$83,Tulumaks!AL$85,FALSE)</f>
        <v>165162806</v>
      </c>
      <c r="L151" s="49">
        <f t="shared" si="90"/>
        <v>-216829.31111112237</v>
      </c>
      <c r="M151" s="50">
        <f t="shared" si="73"/>
        <v>-1.3111004308554719E-3</v>
      </c>
      <c r="P151" s="50"/>
    </row>
    <row r="152" spans="2:22" x14ac:dyDescent="0.35">
      <c r="B152" s="64"/>
      <c r="C152" s="43" t="s">
        <v>3</v>
      </c>
      <c r="D152" s="6">
        <f>SUM(D140:D151)</f>
        <v>161337201.96705002</v>
      </c>
      <c r="E152" s="6">
        <f t="shared" ref="E152" si="101">SUM(E140:E151)</f>
        <v>1777780571.2062461</v>
      </c>
      <c r="F152" s="6">
        <f t="shared" ref="F152" si="102">SUM(F140:F151)</f>
        <v>-2467265.0431999825</v>
      </c>
      <c r="G152" s="6">
        <f t="shared" ref="G152" si="103">SUM(G140:G151)</f>
        <v>4879117.8817589656</v>
      </c>
      <c r="H152" s="6">
        <f t="shared" ref="H152" si="104">SUM(H140:H151)</f>
        <v>40205994.807023533</v>
      </c>
      <c r="I152" s="6">
        <f t="shared" ref="I152" si="105">SUM(I140:I151)</f>
        <v>0</v>
      </c>
      <c r="J152" s="6">
        <f>SUM(J140:J151)</f>
        <v>1981735620.8188787</v>
      </c>
      <c r="K152" s="6">
        <f>SUM(K140:K151)</f>
        <v>1981891756</v>
      </c>
      <c r="L152" s="51">
        <f>SUM(L140:L151)</f>
        <v>156135.18112134933</v>
      </c>
      <c r="M152" s="52">
        <f t="shared" si="73"/>
        <v>7.878708919650812E-5</v>
      </c>
      <c r="P152" s="52"/>
    </row>
    <row r="153" spans="2:22" x14ac:dyDescent="0.35">
      <c r="B153" s="64">
        <v>2026</v>
      </c>
      <c r="C153">
        <v>1</v>
      </c>
      <c r="D153" s="4">
        <f>E$111*E44*IF(NOT($B$2="KOKKU"),S106,1)</f>
        <v>14324692.694949999</v>
      </c>
      <c r="E153" s="25">
        <f>K$111*J44</f>
        <v>160818510.14510795</v>
      </c>
      <c r="F153" s="25">
        <f>-F80</f>
        <v>-606524.05460000969</v>
      </c>
      <c r="G153" s="25">
        <f t="shared" ref="G153:G158" si="106">K$111*M80</f>
        <v>393847.61156688677</v>
      </c>
      <c r="H153" s="25">
        <f t="shared" ref="H153:H164" si="107">F95</f>
        <v>1002710.3170843924</v>
      </c>
      <c r="I153" s="25">
        <f>IF(NOT($B$2="KOKKU"),M95*VLOOKUP($B$2,Tulumaks!$B$4:$AG$83,Tulumaks!AG$85,FALSE)/Tulumaks!AG$83,0)</f>
        <v>0</v>
      </c>
      <c r="J153" s="25">
        <f t="shared" ref="J153:J164" si="108">SUM(D153:I153)</f>
        <v>175933236.71410927</v>
      </c>
      <c r="K153" s="4">
        <f>VLOOKUP($B$2,Tulumaks!$B$4:$CC$83,Tulumaks!AM$85,FALSE)</f>
        <v>176258978</v>
      </c>
      <c r="L153" s="49">
        <f t="shared" ref="L153:L158" si="109">K153-J153</f>
        <v>325741.28589072824</v>
      </c>
      <c r="M153" s="50">
        <f t="shared" si="73"/>
        <v>1.8515051048599851E-3</v>
      </c>
      <c r="P153" s="50"/>
    </row>
    <row r="154" spans="2:22" x14ac:dyDescent="0.35">
      <c r="B154" s="64"/>
      <c r="C154">
        <v>2</v>
      </c>
      <c r="D154" s="25">
        <f t="shared" ref="D154:D164" si="110">F$111*F33*IF(NOT($B$2="KOKKU"),T95,1)</f>
        <v>22141650.833000001</v>
      </c>
      <c r="E154" s="25">
        <f t="shared" ref="E154:E164" si="111">L$111*K33</f>
        <v>140582796.57144794</v>
      </c>
      <c r="F154" s="25">
        <f t="shared" ref="F154:F164" si="112">-F81</f>
        <v>-266192.10750000365</v>
      </c>
      <c r="G154" s="25">
        <f t="shared" si="106"/>
        <v>607002.22787393921</v>
      </c>
      <c r="H154" s="25">
        <f t="shared" si="107"/>
        <v>1003496.92</v>
      </c>
      <c r="I154" s="25">
        <f>IF(NOT($B$2="KOKKU"),M96*VLOOKUP($B$2,Tulumaks!$B$4:$AG$83,Tulumaks!AG$85,FALSE)/Tulumaks!AG$83,0)</f>
        <v>0</v>
      </c>
      <c r="J154" s="25">
        <f t="shared" si="108"/>
        <v>164068754.44482186</v>
      </c>
      <c r="K154" s="4">
        <f>VLOOKUP($B$2,Tulumaks!$B$4:$CC$83,Tulumaks!AN$85,FALSE)</f>
        <v>163484420</v>
      </c>
      <c r="L154" s="49">
        <f t="shared" si="109"/>
        <v>-584334.44482186437</v>
      </c>
      <c r="M154" s="50">
        <f t="shared" si="73"/>
        <v>-3.5615217949276357E-3</v>
      </c>
      <c r="P154" s="50"/>
      <c r="R154" s="49"/>
      <c r="S154" s="49"/>
      <c r="T154" s="49"/>
      <c r="U154" s="49"/>
      <c r="V154" s="49"/>
    </row>
    <row r="155" spans="2:22" x14ac:dyDescent="0.35">
      <c r="B155" s="64"/>
      <c r="C155">
        <v>3</v>
      </c>
      <c r="D155" s="25">
        <f t="shared" si="110"/>
        <v>22134757.573550005</v>
      </c>
      <c r="E155" s="25">
        <f t="shared" si="111"/>
        <v>139130432.38673601</v>
      </c>
      <c r="F155" s="25">
        <f t="shared" si="112"/>
        <v>-152403.14550000802</v>
      </c>
      <c r="G155" s="25">
        <f t="shared" si="106"/>
        <v>190444.6876</v>
      </c>
      <c r="H155" s="25">
        <f t="shared" si="107"/>
        <v>3812041.0999999996</v>
      </c>
      <c r="I155" s="25">
        <f>IF(NOT($B$2="KOKKU"),M97*VLOOKUP($B$2,Tulumaks!$B$4:$AG$83,Tulumaks!AG$85,FALSE)/Tulumaks!AG$83,0)</f>
        <v>0</v>
      </c>
      <c r="J155" s="25">
        <f t="shared" si="108"/>
        <v>165115272.602386</v>
      </c>
      <c r="K155" s="4">
        <f>VLOOKUP($B$2,Tulumaks!$B$4:$CC$83,Tulumaks!AO$85,FALSE)</f>
        <v>166065014</v>
      </c>
      <c r="L155" s="49">
        <f t="shared" si="109"/>
        <v>949741.39761400223</v>
      </c>
      <c r="M155" s="50">
        <f t="shared" si="73"/>
        <v>5.7519900045894801E-3</v>
      </c>
      <c r="P155" s="50"/>
      <c r="R155" s="49"/>
      <c r="S155" s="49"/>
      <c r="T155" s="49"/>
      <c r="U155" s="49"/>
      <c r="V155" s="49"/>
    </row>
    <row r="156" spans="2:22" x14ac:dyDescent="0.35">
      <c r="B156" s="64"/>
      <c r="C156">
        <v>4</v>
      </c>
      <c r="D156" s="25">
        <f t="shared" ref="D156" si="113">F$111*F35*IF(NOT($B$2="KOKKU"),T97,1)</f>
        <v>22128072.319300007</v>
      </c>
      <c r="E156" s="25">
        <f t="shared" ref="E156" si="114">L$111*K35</f>
        <v>143306117.65545604</v>
      </c>
      <c r="F156" s="25">
        <f t="shared" si="112"/>
        <v>264856.27750000358</v>
      </c>
      <c r="G156" s="25">
        <f t="shared" si="106"/>
        <v>630666.28689999995</v>
      </c>
      <c r="H156" s="25">
        <f t="shared" ref="H156" si="115">F98</f>
        <v>2932088.4379254594</v>
      </c>
      <c r="I156" s="25">
        <f>IF(NOT($B$2="KOKKU"),M98*VLOOKUP($B$2,Tulumaks!$B$4:$AG$83,Tulumaks!AG$85,FALSE)/Tulumaks!AG$83,0)</f>
        <v>0</v>
      </c>
      <c r="J156" s="25">
        <f t="shared" ref="J156" si="116">SUM(D156:I156)</f>
        <v>169261800.97708151</v>
      </c>
      <c r="K156" s="4">
        <f>VLOOKUP($B$2,Tulumaks!$B$4:$CC$83,Tulumaks!AP$85,FALSE)</f>
        <v>168713819</v>
      </c>
      <c r="L156" s="49">
        <f t="shared" si="109"/>
        <v>-547981.97708150744</v>
      </c>
      <c r="M156" s="50">
        <f t="shared" ref="M156" si="117">K156/J156-1</f>
        <v>-3.2374816640152737E-3</v>
      </c>
      <c r="R156" s="49"/>
      <c r="S156" s="49"/>
      <c r="T156" s="49"/>
      <c r="U156" s="49"/>
      <c r="V156" s="49"/>
    </row>
    <row r="157" spans="2:22" x14ac:dyDescent="0.35">
      <c r="B157" s="64"/>
      <c r="C157">
        <v>5</v>
      </c>
      <c r="D157" s="25">
        <f t="shared" ref="D157:D158" si="118">F$111*F36*IF(NOT($B$2="KOKKU"),T98,1)</f>
        <v>23353851.032700002</v>
      </c>
      <c r="E157" s="25">
        <f t="shared" ref="E157:E158" si="119">L$111*K36</f>
        <v>149839160.28888804</v>
      </c>
      <c r="F157" s="25">
        <f t="shared" si="112"/>
        <v>-302685.19560000487</v>
      </c>
      <c r="G157" s="25">
        <f t="shared" si="106"/>
        <v>295672.47778003913</v>
      </c>
      <c r="H157" s="25">
        <f t="shared" ref="H157:H158" si="120">F99</f>
        <v>2949955.7450506212</v>
      </c>
      <c r="I157" s="25">
        <f>IF(NOT($B$2="KOKKU"),M99*VLOOKUP($B$2,Tulumaks!$B$4:$AG$83,Tulumaks!AG$85,FALSE)/Tulumaks!AG$83,0)</f>
        <v>0</v>
      </c>
      <c r="J157" s="25">
        <f t="shared" ref="J157:J158" si="121">SUM(D157:I157)</f>
        <v>176135954.34881869</v>
      </c>
      <c r="K157" s="4">
        <f>VLOOKUP($B$2,Tulumaks!$B$4:$CC$83,Tulumaks!AQ$85,FALSE)</f>
        <v>175869670</v>
      </c>
      <c r="L157" s="49">
        <f t="shared" si="109"/>
        <v>-266284.34881868958</v>
      </c>
      <c r="M157" s="50">
        <f t="shared" ref="M157" si="122">K157/J157-1</f>
        <v>-1.5118114288655837E-3</v>
      </c>
      <c r="R157" s="49"/>
      <c r="S157" s="49"/>
      <c r="T157" s="49"/>
      <c r="U157" s="49"/>
      <c r="V157" s="49"/>
    </row>
    <row r="158" spans="2:22" x14ac:dyDescent="0.35">
      <c r="B158" s="64"/>
      <c r="C158">
        <v>6</v>
      </c>
      <c r="D158" s="25">
        <f t="shared" si="118"/>
        <v>23359911.335499998</v>
      </c>
      <c r="E158" s="25">
        <f t="shared" si="119"/>
        <v>145180350.44749597</v>
      </c>
      <c r="F158" s="25">
        <f t="shared" si="112"/>
        <v>-193589.83569999412</v>
      </c>
      <c r="G158" s="25">
        <f t="shared" si="106"/>
        <v>330132.45027784025</v>
      </c>
      <c r="H158" s="25">
        <f t="shared" si="120"/>
        <v>954878.79590005556</v>
      </c>
      <c r="I158" s="25">
        <f>IF(NOT($B$2="KOKKU"),M100*VLOOKUP($B$2,Tulumaks!$B$4:$AG$83,Tulumaks!AG$85,FALSE)/Tulumaks!AG$83,0)</f>
        <v>0</v>
      </c>
      <c r="J158" s="25">
        <f t="shared" si="121"/>
        <v>169631683.19347385</v>
      </c>
      <c r="K158" s="4">
        <f>VLOOKUP($B$2,Tulumaks!$B$4:$CC$83,Tulumaks!AR$85,FALSE)</f>
        <v>169292506</v>
      </c>
      <c r="L158" s="49">
        <f t="shared" si="109"/>
        <v>-339177.19347384572</v>
      </c>
      <c r="M158" s="50">
        <f t="shared" ref="M158" si="123">K158/J158-1</f>
        <v>-1.9994919998936878E-3</v>
      </c>
      <c r="R158" s="49"/>
      <c r="S158" s="49"/>
      <c r="T158" s="49"/>
      <c r="U158" s="49"/>
      <c r="V158" s="49"/>
    </row>
    <row r="159" spans="2:22" x14ac:dyDescent="0.35">
      <c r="B159" s="64"/>
      <c r="C159">
        <v>7</v>
      </c>
      <c r="D159" s="25">
        <f t="shared" ref="D159" si="124">F$111*F38*IF(NOT($B$2="KOKKU"),T100,1)</f>
        <v>23382306.374749999</v>
      </c>
      <c r="E159" s="25">
        <f t="shared" ref="E159" si="125">L$111*K38</f>
        <v>151863016.68815205</v>
      </c>
      <c r="F159" s="25">
        <f t="shared" si="112"/>
        <v>15435.596499999985</v>
      </c>
      <c r="G159" s="25">
        <f t="shared" ref="G159" si="126">K$111*M86</f>
        <v>369723.3179494057</v>
      </c>
      <c r="H159" s="25">
        <f t="shared" ref="H159" si="127">F101</f>
        <v>755334.7662961859</v>
      </c>
      <c r="I159" s="25">
        <f>IF(NOT($B$2="KOKKU"),M101*VLOOKUP($B$2,Tulumaks!$B$4:$AG$83,Tulumaks!AG$85,FALSE)/Tulumaks!AG$83,0)</f>
        <v>0</v>
      </c>
      <c r="J159" s="25">
        <f t="shared" ref="J159" si="128">SUM(D159:I159)</f>
        <v>176385816.74364763</v>
      </c>
      <c r="K159" s="4">
        <f>VLOOKUP($B$2,Tulumaks!$B$4:$CC$83,Tulumaks!AS$85,FALSE)</f>
        <v>177049896</v>
      </c>
      <c r="L159" s="49">
        <f t="shared" ref="L159" si="129">K159-J159</f>
        <v>664079.25635236502</v>
      </c>
      <c r="M159" s="50">
        <f t="shared" ref="M159" si="130">K159/J159-1</f>
        <v>3.7649243494306539E-3</v>
      </c>
      <c r="R159" s="49"/>
      <c r="S159" s="49"/>
      <c r="T159" s="49"/>
      <c r="U159" s="49"/>
      <c r="V159" s="49"/>
    </row>
    <row r="160" spans="2:22" x14ac:dyDescent="0.35">
      <c r="B160" s="64"/>
      <c r="C160">
        <v>8</v>
      </c>
      <c r="D160" s="25">
        <f t="shared" ref="D160" si="131">F$111*F39*IF(NOT($B$2="KOKKU"),T101,1)</f>
        <v>23395553.810899999</v>
      </c>
      <c r="E160" s="25">
        <f t="shared" ref="E160" si="132">L$111*K39</f>
        <v>149277959.70583999</v>
      </c>
      <c r="F160" s="25">
        <f t="shared" si="112"/>
        <v>48446.508700001985</v>
      </c>
      <c r="G160" s="25">
        <f t="shared" ref="G160" si="133">K$111*M87</f>
        <v>294926.25619782018</v>
      </c>
      <c r="H160" s="25">
        <f t="shared" ref="H160" si="134">F102</f>
        <v>771385.96374840243</v>
      </c>
      <c r="I160" s="25">
        <f>IF(NOT($B$2="KOKKU"),M102*VLOOKUP($B$2,Tulumaks!$B$4:$AG$83,Tulumaks!AG$85,FALSE)/Tulumaks!AG$83,0)</f>
        <v>0</v>
      </c>
      <c r="J160" s="25">
        <f t="shared" ref="J160" si="135">SUM(D160:I160)</f>
        <v>173788272.24538621</v>
      </c>
      <c r="K160" s="4">
        <f>VLOOKUP($B$2,Tulumaks!$B$4:$CC$83,Tulumaks!AT$85,FALSE)</f>
        <v>173486848</v>
      </c>
      <c r="L160" s="49">
        <f t="shared" ref="L160" si="136">K160-J160</f>
        <v>-301424.24538621306</v>
      </c>
      <c r="M160" s="50">
        <f t="shared" ref="M160" si="137">K160/J160-1</f>
        <v>-1.7344337537380516E-3</v>
      </c>
      <c r="R160" s="49"/>
      <c r="S160" s="49"/>
      <c r="T160" s="49"/>
      <c r="U160" s="49"/>
      <c r="V160" s="49"/>
    </row>
    <row r="161" spans="2:22" x14ac:dyDescent="0.35">
      <c r="B161" s="64"/>
      <c r="C161">
        <v>9</v>
      </c>
      <c r="D161" s="25">
        <f t="shared" ref="D161" si="138">F$111*F40*IF(NOT($B$2="KOKKU"),T102,1)</f>
        <v>23400303.174849994</v>
      </c>
      <c r="E161" s="25">
        <f t="shared" ref="E161" si="139">L$111*K40</f>
        <v>145154055.83358401</v>
      </c>
      <c r="F161" s="25">
        <f t="shared" si="112"/>
        <v>-467995.41909999028</v>
      </c>
      <c r="G161" s="25">
        <f t="shared" ref="G161" si="140">K$111*M88</f>
        <v>307885.3889910978</v>
      </c>
      <c r="H161" s="25">
        <f t="shared" ref="H161" si="141">F103</f>
        <v>2414971.3579736464</v>
      </c>
      <c r="I161" s="25">
        <f>IF(NOT($B$2="KOKKU"),M103*VLOOKUP($B$2,Tulumaks!$B$4:$AG$83,Tulumaks!AG$85,FALSE)/Tulumaks!AG$83,0)</f>
        <v>0</v>
      </c>
      <c r="J161" s="25">
        <f t="shared" ref="J161" si="142">SUM(D161:I161)</f>
        <v>170809220.33629873</v>
      </c>
      <c r="K161" s="4">
        <f>VLOOKUP($B$2,Tulumaks!$B$4:$CC$83,Tulumaks!AU$85,FALSE)</f>
        <v>170984197</v>
      </c>
      <c r="L161" s="49">
        <f t="shared" ref="L161" si="143">K161-J161</f>
        <v>174976.66370126605</v>
      </c>
      <c r="M161" s="50">
        <f t="shared" ref="M161" si="144">K161/J161-1</f>
        <v>1.024398234221513E-3</v>
      </c>
      <c r="R161" s="49"/>
      <c r="S161" s="49"/>
      <c r="T161" s="49"/>
      <c r="U161" s="49"/>
      <c r="V161" s="49"/>
    </row>
    <row r="162" spans="2:22" x14ac:dyDescent="0.35">
      <c r="B162" s="64"/>
      <c r="C162">
        <v>10</v>
      </c>
      <c r="D162" s="5">
        <f t="shared" si="110"/>
        <v>23457765.37818034</v>
      </c>
      <c r="E162" s="5">
        <f t="shared" si="111"/>
        <v>144039333.9513804</v>
      </c>
      <c r="F162" s="5">
        <f t="shared" si="112"/>
        <v>-288078.66790276079</v>
      </c>
      <c r="G162" s="5">
        <f t="shared" ref="G161:G164" si="145">AVERAGE(G$140:G$151)</f>
        <v>406593.15681324713</v>
      </c>
      <c r="H162" s="5">
        <f t="shared" si="107"/>
        <v>19921958.40227592</v>
      </c>
      <c r="I162" s="5">
        <f>IF(NOT($B$2="KOKKU"),M104*VLOOKUP($B$2,Tulumaks!$B$4:$AG$83,Tulumaks!AG$85,FALSE)/Tulumaks!AG$83,0)</f>
        <v>0</v>
      </c>
      <c r="J162" s="5">
        <f t="shared" si="108"/>
        <v>187537572.22074714</v>
      </c>
      <c r="R162" s="49"/>
      <c r="S162" s="49"/>
      <c r="T162" s="49"/>
      <c r="U162" s="49"/>
      <c r="V162" s="49"/>
    </row>
    <row r="163" spans="2:22" x14ac:dyDescent="0.35">
      <c r="B163" s="64"/>
      <c r="C163">
        <v>11</v>
      </c>
      <c r="D163" s="5">
        <f t="shared" si="110"/>
        <v>23444261.226681031</v>
      </c>
      <c r="E163" s="5">
        <f t="shared" si="111"/>
        <v>147400981.59560701</v>
      </c>
      <c r="F163" s="5">
        <f t="shared" si="112"/>
        <v>-294801.96319121402</v>
      </c>
      <c r="G163" s="5">
        <f t="shared" si="145"/>
        <v>406593.15681324713</v>
      </c>
      <c r="H163" s="5">
        <f t="shared" si="107"/>
        <v>1065403.3789946306</v>
      </c>
      <c r="I163" s="5">
        <f>IF(NOT($B$2="KOKKU"),M105*VLOOKUP($B$2,Tulumaks!$B$4:$AG$83,Tulumaks!AG$85,FALSE)/Tulumaks!AG$83,0)</f>
        <v>0</v>
      </c>
      <c r="J163" s="5">
        <f t="shared" si="108"/>
        <v>172022437.3949047</v>
      </c>
      <c r="R163" s="49"/>
      <c r="S163" s="49"/>
      <c r="T163" s="49"/>
      <c r="U163" s="49"/>
      <c r="V163" s="49"/>
    </row>
    <row r="164" spans="2:22" x14ac:dyDescent="0.35">
      <c r="B164" s="64"/>
      <c r="C164">
        <v>12</v>
      </c>
      <c r="D164" s="5">
        <f t="shared" si="110"/>
        <v>23387880.39018758</v>
      </c>
      <c r="E164" s="5">
        <f t="shared" si="111"/>
        <v>147976108.35977879</v>
      </c>
      <c r="F164" s="5">
        <f t="shared" si="112"/>
        <v>-295952.21671955759</v>
      </c>
      <c r="G164" s="5">
        <f t="shared" si="145"/>
        <v>406593.15681324713</v>
      </c>
      <c r="H164" s="5">
        <f t="shared" si="107"/>
        <v>2057136.3397171965</v>
      </c>
      <c r="I164" s="5">
        <f>IF(NOT($B$2="KOKKU"),M106*VLOOKUP($B$2,Tulumaks!$B$4:$AG$83,Tulumaks!AG$85,FALSE)/Tulumaks!AG$83,0)</f>
        <v>0</v>
      </c>
      <c r="J164" s="5">
        <f t="shared" si="108"/>
        <v>173531766.02977726</v>
      </c>
      <c r="R164" s="49"/>
      <c r="S164" s="49"/>
      <c r="T164" s="49"/>
      <c r="U164" s="49"/>
      <c r="V164" s="49"/>
    </row>
    <row r="165" spans="2:22" x14ac:dyDescent="0.35">
      <c r="B165" s="64"/>
      <c r="C165" s="43" t="s">
        <v>3</v>
      </c>
      <c r="D165" s="6">
        <f>SUM(D153:D164)</f>
        <v>267911006.14454895</v>
      </c>
      <c r="E165" s="6">
        <f t="shared" ref="E165:F165" si="146">SUM(E153:E164)</f>
        <v>1764568823.6294744</v>
      </c>
      <c r="F165" s="6">
        <f t="shared" si="146"/>
        <v>-2539484.2231135373</v>
      </c>
      <c r="G165" s="6">
        <f t="shared" ref="G165:L165" si="147">SUM(G153:G164)</f>
        <v>4640080.1755767707</v>
      </c>
      <c r="H165" s="6">
        <f t="shared" si="147"/>
        <v>39641361.524966508</v>
      </c>
      <c r="I165" s="6">
        <f t="shared" si="147"/>
        <v>0</v>
      </c>
      <c r="J165" s="6">
        <f t="shared" si="147"/>
        <v>2074221787.2514527</v>
      </c>
      <c r="K165" s="6">
        <f t="shared" si="147"/>
        <v>1541205348</v>
      </c>
      <c r="L165" s="51">
        <f t="shared" si="147"/>
        <v>75336.39397624135</v>
      </c>
      <c r="R165" s="51"/>
      <c r="S165" s="51"/>
      <c r="T165" s="51"/>
      <c r="U165" s="51"/>
      <c r="V165" s="51"/>
    </row>
    <row r="166" spans="2:22" x14ac:dyDescent="0.35">
      <c r="B166" s="64">
        <v>2027</v>
      </c>
      <c r="C166">
        <v>1</v>
      </c>
      <c r="D166" s="5">
        <f>F$111*F44*IF(NOT($B$2="KOKKU"),T106,1)</f>
        <v>23379368.650173221</v>
      </c>
      <c r="E166" s="5">
        <f>L$111*K44</f>
        <v>159878103.4877778</v>
      </c>
      <c r="F166" s="5">
        <f>-G80</f>
        <v>-319756.20697555563</v>
      </c>
      <c r="G166" s="5">
        <f>AVERAGE(G$153:G$164)</f>
        <v>386673.34796473087</v>
      </c>
      <c r="H166" s="5">
        <f>G95</f>
        <v>919552.61528016278</v>
      </c>
      <c r="I166" s="5">
        <f>IF(NOT($B$2="KOKKU"),N95*VLOOKUP($B$2,Tulumaks!$B$4:$AG$83,Tulumaks!AG$85,FALSE)/Tulumaks!AG$83,0)</f>
        <v>0</v>
      </c>
      <c r="J166" s="5">
        <f>SUM(D166:I166)</f>
        <v>184243941.89422035</v>
      </c>
      <c r="K166" s="6"/>
      <c r="L166" s="51"/>
      <c r="R166" s="51"/>
      <c r="S166" s="51"/>
      <c r="T166" s="51"/>
      <c r="U166" s="51"/>
      <c r="V166" s="51"/>
    </row>
    <row r="167" spans="2:22" x14ac:dyDescent="0.35">
      <c r="B167" s="64"/>
      <c r="C167">
        <v>2</v>
      </c>
      <c r="D167" s="5">
        <f>G$111*G33*IF(NOT($B$2="KOKKU"),U95,1)</f>
        <v>28086064.391055059</v>
      </c>
      <c r="E167" s="5">
        <f>M$111*L33</f>
        <v>142440684.0374687</v>
      </c>
      <c r="F167" s="5">
        <f t="shared" ref="F167:F177" si="148">-G81</f>
        <v>-284881.36807493743</v>
      </c>
      <c r="G167" s="5">
        <f t="shared" ref="G167:G177" si="149">AVERAGE(G$153:G$164)</f>
        <v>386673.34796473087</v>
      </c>
      <c r="H167" s="5">
        <f t="shared" ref="H167:H177" si="150">G96</f>
        <v>873911.11222066893</v>
      </c>
      <c r="I167" s="5">
        <f>IF(NOT($B$2="KOKKU"),N96*VLOOKUP($B$2,Tulumaks!$B$4:$AG$83,Tulumaks!AG$85,FALSE)/Tulumaks!AG$83,0)</f>
        <v>0</v>
      </c>
      <c r="J167" s="5">
        <f t="shared" ref="J167:J177" si="151">SUM(D167:I167)</f>
        <v>171502451.52063423</v>
      </c>
      <c r="K167" s="6"/>
      <c r="L167" s="51"/>
      <c r="R167" s="51"/>
      <c r="S167" s="51"/>
      <c r="T167" s="51"/>
      <c r="U167" s="51"/>
      <c r="V167" s="51"/>
    </row>
    <row r="168" spans="2:22" x14ac:dyDescent="0.35">
      <c r="B168" s="64"/>
      <c r="C168">
        <v>3</v>
      </c>
      <c r="D168" s="5">
        <f t="shared" ref="D168:D177" si="152">G$111*G34*IF(NOT($B$2="KOKKU"),U96,1)</f>
        <v>28077320.484368205</v>
      </c>
      <c r="E168" s="5">
        <f t="shared" ref="E168:E177" si="153">M$111*L34</f>
        <v>140969125.97355762</v>
      </c>
      <c r="F168" s="5">
        <f t="shared" si="148"/>
        <v>-281938.25194711523</v>
      </c>
      <c r="G168" s="5">
        <f t="shared" si="149"/>
        <v>386673.34796473087</v>
      </c>
      <c r="H168" s="5">
        <f t="shared" si="150"/>
        <v>3326352.1632267507</v>
      </c>
      <c r="I168" s="5">
        <f>IF(NOT($B$2="KOKKU"),N97*VLOOKUP($B$2,Tulumaks!$B$4:$AG$83,Tulumaks!AG$85,FALSE)/Tulumaks!AG$83,0)</f>
        <v>0</v>
      </c>
      <c r="J168" s="5">
        <f t="shared" si="151"/>
        <v>172477533.71717021</v>
      </c>
      <c r="K168" s="6"/>
      <c r="L168" s="51"/>
      <c r="R168" s="51"/>
      <c r="S168" s="51"/>
      <c r="T168" s="51"/>
      <c r="U168" s="51"/>
      <c r="V168" s="51"/>
    </row>
    <row r="169" spans="2:22" x14ac:dyDescent="0.35">
      <c r="B169" s="64"/>
      <c r="C169">
        <v>4</v>
      </c>
      <c r="D169" s="5">
        <f t="shared" si="152"/>
        <v>28068840.426455978</v>
      </c>
      <c r="E169" s="5">
        <f t="shared" si="153"/>
        <v>145199995.47187048</v>
      </c>
      <c r="F169" s="5">
        <f t="shared" si="148"/>
        <v>-290399.990943741</v>
      </c>
      <c r="G169" s="5">
        <f t="shared" si="149"/>
        <v>386673.34796473087</v>
      </c>
      <c r="H169" s="5">
        <f t="shared" si="150"/>
        <v>3626289.4519961393</v>
      </c>
      <c r="I169" s="5">
        <f>IF(NOT($B$2="KOKKU"),N98*VLOOKUP($B$2,Tulumaks!$B$4:$AG$83,Tulumaks!AG$85,FALSE)/Tulumaks!AG$83,0)</f>
        <v>0</v>
      </c>
      <c r="J169" s="5">
        <f t="shared" si="151"/>
        <v>176991398.70734361</v>
      </c>
      <c r="K169" s="6"/>
      <c r="L169" s="51"/>
      <c r="R169" s="51"/>
      <c r="S169" s="51"/>
      <c r="T169" s="51"/>
      <c r="U169" s="51"/>
      <c r="V169" s="51"/>
    </row>
    <row r="170" spans="2:22" x14ac:dyDescent="0.35">
      <c r="B170" s="64"/>
      <c r="C170">
        <v>5</v>
      </c>
      <c r="D170" s="5">
        <f t="shared" si="152"/>
        <v>29563492.205418564</v>
      </c>
      <c r="E170" s="5">
        <f t="shared" si="153"/>
        <v>151819376.25136054</v>
      </c>
      <c r="F170" s="5">
        <f t="shared" si="148"/>
        <v>-303638.75250272109</v>
      </c>
      <c r="G170" s="5">
        <f t="shared" si="149"/>
        <v>386673.34796473087</v>
      </c>
      <c r="H170" s="5">
        <f t="shared" si="150"/>
        <v>2696435.460182257</v>
      </c>
      <c r="I170" s="5">
        <f>IF(NOT($B$2="KOKKU"),N99*VLOOKUP($B$2,Tulumaks!$B$4:$AG$83,Tulumaks!AG$85,FALSE)/Tulumaks!AG$83,0)</f>
        <v>0</v>
      </c>
      <c r="J170" s="5">
        <f t="shared" si="151"/>
        <v>184162338.51242337</v>
      </c>
      <c r="K170" s="6"/>
      <c r="L170" s="51"/>
      <c r="R170" s="51"/>
      <c r="S170" s="51"/>
      <c r="T170" s="51"/>
      <c r="U170" s="51"/>
      <c r="V170" s="51"/>
    </row>
    <row r="171" spans="2:22" x14ac:dyDescent="0.35">
      <c r="B171" s="64"/>
      <c r="C171">
        <v>6</v>
      </c>
      <c r="D171" s="5">
        <f t="shared" si="152"/>
        <v>29571163.90437473</v>
      </c>
      <c r="E171" s="5">
        <f t="shared" si="153"/>
        <v>147098997.39425677</v>
      </c>
      <c r="F171" s="5">
        <f t="shared" si="148"/>
        <v>-294197.99478851352</v>
      </c>
      <c r="G171" s="5">
        <f t="shared" si="149"/>
        <v>386673.34796473087</v>
      </c>
      <c r="H171" s="5">
        <f t="shared" si="150"/>
        <v>858611.6817924584</v>
      </c>
      <c r="I171" s="5">
        <f>IF(NOT($B$2="KOKKU"),N100*VLOOKUP($B$2,Tulumaks!$B$4:$AG$83,Tulumaks!AG$85,FALSE)/Tulumaks!AG$83,0)</f>
        <v>0</v>
      </c>
      <c r="J171" s="5">
        <f t="shared" si="151"/>
        <v>177621248.33360016</v>
      </c>
      <c r="K171" s="6"/>
      <c r="L171" s="51"/>
      <c r="R171" s="51"/>
      <c r="S171" s="51"/>
      <c r="T171" s="51"/>
      <c r="U171" s="51"/>
      <c r="V171" s="51"/>
    </row>
    <row r="172" spans="2:22" x14ac:dyDescent="0.35">
      <c r="B172" s="64"/>
      <c r="C172">
        <v>7</v>
      </c>
      <c r="D172" s="5">
        <f t="shared" si="152"/>
        <v>29599513.642813172</v>
      </c>
      <c r="E172" s="5">
        <f t="shared" si="153"/>
        <v>153869979.14826804</v>
      </c>
      <c r="F172" s="5">
        <f t="shared" si="148"/>
        <v>-307739.95829653612</v>
      </c>
      <c r="G172" s="5">
        <f t="shared" si="149"/>
        <v>386673.34796473087</v>
      </c>
      <c r="H172" s="5">
        <f t="shared" si="150"/>
        <v>729920.34617086803</v>
      </c>
      <c r="I172" s="5">
        <f>IF(NOT($B$2="KOKKU"),N101*VLOOKUP($B$2,Tulumaks!$B$4:$AG$83,Tulumaks!AG$85,FALSE)/Tulumaks!AG$83,0)</f>
        <v>0</v>
      </c>
      <c r="J172" s="5">
        <f t="shared" si="151"/>
        <v>184278346.52692029</v>
      </c>
      <c r="K172" s="6"/>
      <c r="L172" s="51"/>
      <c r="R172" s="51"/>
      <c r="S172" s="51"/>
      <c r="T172" s="51"/>
      <c r="U172" s="51"/>
      <c r="V172" s="51"/>
    </row>
    <row r="173" spans="2:22" x14ac:dyDescent="0.35">
      <c r="B173" s="64"/>
      <c r="C173">
        <v>8</v>
      </c>
      <c r="D173" s="5">
        <f t="shared" si="152"/>
        <v>29616283.488386568</v>
      </c>
      <c r="E173" s="5">
        <f t="shared" si="153"/>
        <v>151250759.06006032</v>
      </c>
      <c r="F173" s="5">
        <f t="shared" si="148"/>
        <v>-302501.51812012063</v>
      </c>
      <c r="G173" s="5">
        <f t="shared" si="149"/>
        <v>386673.34796473087</v>
      </c>
      <c r="H173" s="5">
        <f t="shared" si="150"/>
        <v>704547.66715449141</v>
      </c>
      <c r="I173" s="5">
        <f>IF(NOT($B$2="KOKKU"),N102*VLOOKUP($B$2,Tulumaks!$B$4:$AG$83,Tulumaks!AG$85,FALSE)/Tulumaks!AG$83,0)</f>
        <v>0</v>
      </c>
      <c r="J173" s="5">
        <f t="shared" si="151"/>
        <v>181655762.04544601</v>
      </c>
      <c r="K173" s="6"/>
      <c r="L173" s="51"/>
      <c r="R173" s="51"/>
      <c r="S173" s="51"/>
      <c r="T173" s="51"/>
      <c r="U173" s="51"/>
      <c r="V173" s="51"/>
    </row>
    <row r="174" spans="2:22" x14ac:dyDescent="0.35">
      <c r="B174" s="64"/>
      <c r="C174">
        <v>9</v>
      </c>
      <c r="D174" s="5">
        <f t="shared" si="152"/>
        <v>29622295.678150032</v>
      </c>
      <c r="E174" s="5">
        <f t="shared" si="153"/>
        <v>147072355.28097218</v>
      </c>
      <c r="F174" s="5">
        <f t="shared" si="148"/>
        <v>-294144.71056194435</v>
      </c>
      <c r="G174" s="5">
        <f t="shared" si="149"/>
        <v>386673.34796473087</v>
      </c>
      <c r="H174" s="5">
        <f t="shared" si="150"/>
        <v>2344041.4733863212</v>
      </c>
      <c r="I174" s="5">
        <f>IF(NOT($B$2="KOKKU"),N103*VLOOKUP($B$2,Tulumaks!$B$4:$AG$83,Tulumaks!AG$85,FALSE)/Tulumaks!AG$83,0)</f>
        <v>0</v>
      </c>
      <c r="J174" s="5">
        <f t="shared" si="151"/>
        <v>179131221.06991133</v>
      </c>
      <c r="K174" s="6"/>
      <c r="L174" s="51"/>
      <c r="R174" s="51"/>
      <c r="S174" s="51"/>
      <c r="T174" s="51"/>
      <c r="U174" s="51"/>
      <c r="V174" s="51"/>
    </row>
    <row r="175" spans="2:22" x14ac:dyDescent="0.35">
      <c r="B175" s="64"/>
      <c r="C175">
        <v>10</v>
      </c>
      <c r="D175" s="5">
        <f t="shared" si="152"/>
        <v>29695036.717642162</v>
      </c>
      <c r="E175" s="5">
        <f t="shared" si="153"/>
        <v>145942901.66868815</v>
      </c>
      <c r="F175" s="5">
        <f t="shared" si="148"/>
        <v>-291885.80333737627</v>
      </c>
      <c r="G175" s="5">
        <f t="shared" si="149"/>
        <v>386673.34796473087</v>
      </c>
      <c r="H175" s="5">
        <f t="shared" si="150"/>
        <v>20654142.9784474</v>
      </c>
      <c r="I175" s="5">
        <f>IF(NOT($B$2="KOKKU"),N104*VLOOKUP($B$2,Tulumaks!$B$4:$AG$83,Tulumaks!AG$85,FALSE)/Tulumaks!AG$83,0)</f>
        <v>0</v>
      </c>
      <c r="J175" s="5">
        <f t="shared" si="151"/>
        <v>196386868.90940508</v>
      </c>
      <c r="K175" s="6"/>
      <c r="L175" s="51"/>
      <c r="R175" s="51"/>
      <c r="S175" s="51"/>
      <c r="T175" s="51"/>
      <c r="U175" s="51"/>
      <c r="V175" s="51"/>
    </row>
    <row r="176" spans="2:22" x14ac:dyDescent="0.35">
      <c r="B176" s="64"/>
      <c r="C176">
        <v>11</v>
      </c>
      <c r="D176" s="5">
        <f t="shared" si="152"/>
        <v>29677941.897732947</v>
      </c>
      <c r="E176" s="5">
        <f t="shared" si="153"/>
        <v>149348975.5384253</v>
      </c>
      <c r="F176" s="5">
        <f t="shared" si="148"/>
        <v>-298697.95107685059</v>
      </c>
      <c r="G176" s="5">
        <f t="shared" si="149"/>
        <v>386673.34796473087</v>
      </c>
      <c r="H176" s="5">
        <f t="shared" si="150"/>
        <v>1096602.4730473859</v>
      </c>
      <c r="I176" s="5">
        <f>IF(NOT($B$2="KOKKU"),N105*VLOOKUP($B$2,Tulumaks!$B$4:$AG$83,Tulumaks!AG$85,FALSE)/Tulumaks!AG$83,0)</f>
        <v>0</v>
      </c>
      <c r="J176" s="5">
        <f t="shared" si="151"/>
        <v>180211495.30609348</v>
      </c>
      <c r="K176" s="6"/>
      <c r="L176" s="51"/>
      <c r="R176" s="51"/>
      <c r="S176" s="51"/>
      <c r="T176" s="51"/>
      <c r="U176" s="51"/>
      <c r="V176" s="51"/>
    </row>
    <row r="177" spans="2:22" x14ac:dyDescent="0.35">
      <c r="B177" s="64"/>
      <c r="C177">
        <v>12</v>
      </c>
      <c r="D177" s="5">
        <f t="shared" si="152"/>
        <v>29606569.753675196</v>
      </c>
      <c r="E177" s="5">
        <f t="shared" si="153"/>
        <v>149931702.95383313</v>
      </c>
      <c r="F177" s="5">
        <f t="shared" si="148"/>
        <v>-299863.40590766625</v>
      </c>
      <c r="G177" s="5">
        <f t="shared" si="149"/>
        <v>386673.34796473087</v>
      </c>
      <c r="H177" s="5">
        <f t="shared" si="150"/>
        <v>2093270.7430901174</v>
      </c>
      <c r="I177" s="5">
        <f>IF(NOT($B$2="KOKKU"),N106*VLOOKUP($B$2,Tulumaks!$B$4:$AG$83,Tulumaks!AG$85,FALSE)/Tulumaks!AG$83,0)</f>
        <v>0</v>
      </c>
      <c r="J177" s="5">
        <f t="shared" si="151"/>
        <v>181718353.39265552</v>
      </c>
      <c r="K177" s="6"/>
      <c r="L177" s="51"/>
      <c r="R177" s="51"/>
      <c r="S177" s="51"/>
      <c r="T177" s="51"/>
      <c r="U177" s="51"/>
      <c r="V177" s="51"/>
    </row>
    <row r="178" spans="2:22" x14ac:dyDescent="0.35">
      <c r="B178" s="64"/>
      <c r="C178" s="43" t="s">
        <v>3</v>
      </c>
      <c r="D178" s="6">
        <f>SUM(D166:D177)</f>
        <v>344563891.24024588</v>
      </c>
      <c r="E178" s="6">
        <f t="shared" ref="E178:F178" si="154">SUM(E166:E177)</f>
        <v>1784822956.2665386</v>
      </c>
      <c r="F178" s="6">
        <f t="shared" si="154"/>
        <v>-3569645.9125330779</v>
      </c>
      <c r="G178" s="6">
        <f t="shared" ref="G178:L178" si="155">SUM(G166:G177)</f>
        <v>4640080.1755767716</v>
      </c>
      <c r="H178" s="6">
        <f t="shared" si="155"/>
        <v>39923678.165995017</v>
      </c>
      <c r="I178" s="6">
        <f t="shared" si="155"/>
        <v>0</v>
      </c>
      <c r="J178" s="6">
        <f t="shared" si="155"/>
        <v>2170380959.9358234</v>
      </c>
      <c r="K178" s="6">
        <f t="shared" si="155"/>
        <v>0</v>
      </c>
      <c r="L178" s="51">
        <f t="shared" si="155"/>
        <v>0</v>
      </c>
      <c r="R178" s="51"/>
      <c r="S178" s="51"/>
      <c r="T178" s="51"/>
      <c r="U178" s="51"/>
      <c r="V178" s="51"/>
    </row>
    <row r="179" spans="2:22" ht="58" x14ac:dyDescent="0.35">
      <c r="B179" s="65" t="s">
        <v>157</v>
      </c>
      <c r="C179" s="66"/>
      <c r="D179" s="46" t="s">
        <v>146</v>
      </c>
      <c r="E179" s="46" t="s">
        <v>166</v>
      </c>
      <c r="F179" s="46" t="s">
        <v>117</v>
      </c>
      <c r="G179" s="46" t="s">
        <v>147</v>
      </c>
      <c r="H179" s="46" t="s">
        <v>6</v>
      </c>
      <c r="I179" s="46" t="s">
        <v>148</v>
      </c>
      <c r="J179" s="46" t="s">
        <v>150</v>
      </c>
      <c r="K179" s="46" t="s">
        <v>149</v>
      </c>
      <c r="L179" s="48" t="s">
        <v>151</v>
      </c>
      <c r="M179" s="48" t="s">
        <v>152</v>
      </c>
      <c r="P179" s="48"/>
      <c r="V179" s="52"/>
    </row>
    <row r="180" spans="2:22" x14ac:dyDescent="0.35">
      <c r="B180" s="53" t="s">
        <v>158</v>
      </c>
    </row>
  </sheetData>
  <sortState xmlns:xlrd2="http://schemas.microsoft.com/office/spreadsheetml/2017/richdata2" ref="A1:A85">
    <sortCondition ref="A85"/>
  </sortState>
  <mergeCells count="26">
    <mergeCell ref="B179:C179"/>
    <mergeCell ref="B140:B152"/>
    <mergeCell ref="B166:B178"/>
    <mergeCell ref="B31:B32"/>
    <mergeCell ref="B63:B64"/>
    <mergeCell ref="B47:B48"/>
    <mergeCell ref="B127:B139"/>
    <mergeCell ref="B109:B111"/>
    <mergeCell ref="B114:B126"/>
    <mergeCell ref="C109:H109"/>
    <mergeCell ref="H6:K6"/>
    <mergeCell ref="C31:G31"/>
    <mergeCell ref="H31:L31"/>
    <mergeCell ref="M31:P31"/>
    <mergeCell ref="B153:B165"/>
    <mergeCell ref="I109:N109"/>
    <mergeCell ref="C6:G6"/>
    <mergeCell ref="Q63:T63"/>
    <mergeCell ref="M63:P63"/>
    <mergeCell ref="H63:L63"/>
    <mergeCell ref="C63:G63"/>
    <mergeCell ref="Q31:T31"/>
    <mergeCell ref="C47:G47"/>
    <mergeCell ref="H47:L47"/>
    <mergeCell ref="M47:P47"/>
    <mergeCell ref="Q47:T47"/>
  </mergeCells>
  <dataValidations count="1">
    <dataValidation type="list" allowBlank="1" showInputMessage="1" showErrorMessage="1" sqref="B2" xr:uid="{75A3041C-7EB5-4CE0-8ADB-73BB0B5A0861}">
      <formula1>$A$1:$A$79</formula1>
    </dataValidation>
  </dataValidations>
  <pageMargins left="0.7" right="0.7" top="0.75" bottom="0.75" header="0.3" footer="0.3"/>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27B16-BA11-4065-89B6-C242B9F45FD2}">
  <dimension ref="A1:H61"/>
  <sheetViews>
    <sheetView topLeftCell="A39" workbookViewId="0">
      <selection activeCell="D45" sqref="D45"/>
    </sheetView>
  </sheetViews>
  <sheetFormatPr defaultRowHeight="14.5" x14ac:dyDescent="0.35"/>
  <cols>
    <col min="3" max="3" width="10.54296875" bestFit="1" customWidth="1"/>
    <col min="4" max="4" width="11.90625" bestFit="1" customWidth="1"/>
    <col min="5" max="5" width="9.1796875" bestFit="1" customWidth="1"/>
    <col min="6" max="6" width="8.81640625" bestFit="1" customWidth="1"/>
    <col min="7" max="7" width="9.54296875" bestFit="1" customWidth="1"/>
    <col min="8" max="8" width="8.81640625" bestFit="1" customWidth="1"/>
  </cols>
  <sheetData>
    <row r="1" spans="1:8" ht="72.5" x14ac:dyDescent="0.35">
      <c r="A1" s="46" t="s">
        <v>185</v>
      </c>
      <c r="B1" s="46" t="s">
        <v>186</v>
      </c>
      <c r="C1" s="46" t="s">
        <v>8</v>
      </c>
      <c r="D1" s="46" t="s">
        <v>167</v>
      </c>
      <c r="E1" s="46" t="s">
        <v>117</v>
      </c>
      <c r="F1" s="46" t="s">
        <v>147</v>
      </c>
      <c r="G1" s="46" t="s">
        <v>6</v>
      </c>
      <c r="H1" s="46" t="s">
        <v>148</v>
      </c>
    </row>
    <row r="2" spans="1:8" x14ac:dyDescent="0.35">
      <c r="A2" s="64">
        <v>2023</v>
      </c>
      <c r="B2">
        <v>1</v>
      </c>
      <c r="C2" s="4">
        <f>Arvestus!D114</f>
        <v>0</v>
      </c>
      <c r="D2" s="4">
        <f>Arvestus!E114</f>
        <v>144687558</v>
      </c>
      <c r="E2" s="4">
        <f>Arvestus!F114</f>
        <v>-345191.5308000017</v>
      </c>
      <c r="F2" s="4">
        <f>Arvestus!G114</f>
        <v>0</v>
      </c>
      <c r="G2" s="4">
        <f>Arvestus!H114</f>
        <v>565957.1458586863</v>
      </c>
      <c r="H2" s="4">
        <f>Arvestus!I114</f>
        <v>0</v>
      </c>
    </row>
    <row r="3" spans="1:8" x14ac:dyDescent="0.35">
      <c r="A3" s="64"/>
      <c r="B3">
        <v>2</v>
      </c>
      <c r="C3" s="4">
        <f>Arvestus!D115</f>
        <v>0</v>
      </c>
      <c r="D3" s="4">
        <f>Arvestus!E115</f>
        <v>129812223.80453598</v>
      </c>
      <c r="E3" s="4">
        <f>Arvestus!F115</f>
        <v>-193826.39120000601</v>
      </c>
      <c r="F3" s="4">
        <f>Arvestus!G115</f>
        <v>1181914.6051440686</v>
      </c>
      <c r="G3" s="4">
        <f>Arvestus!H115</f>
        <v>768487.9117957243</v>
      </c>
      <c r="H3" s="4">
        <f>Arvestus!I115</f>
        <v>0</v>
      </c>
    </row>
    <row r="4" spans="1:8" x14ac:dyDescent="0.35">
      <c r="A4" s="64"/>
      <c r="B4">
        <v>3</v>
      </c>
      <c r="C4" s="4">
        <f>Arvestus!D116</f>
        <v>0</v>
      </c>
      <c r="D4" s="4">
        <f>Arvestus!E116</f>
        <v>130731742.69890797</v>
      </c>
      <c r="E4" s="4">
        <f>Arvestus!F116</f>
        <v>-320582.77680000104</v>
      </c>
      <c r="F4" s="4">
        <f>Arvestus!G116</f>
        <v>201864.2347799672</v>
      </c>
      <c r="G4" s="4">
        <f>Arvestus!H116</f>
        <v>4457892.085394538</v>
      </c>
      <c r="H4" s="4">
        <f>Arvestus!I116</f>
        <v>0</v>
      </c>
    </row>
    <row r="5" spans="1:8" x14ac:dyDescent="0.35">
      <c r="A5" s="64"/>
      <c r="B5">
        <v>4</v>
      </c>
      <c r="C5" s="4">
        <f>Arvestus!D117</f>
        <v>0</v>
      </c>
      <c r="D5" s="4">
        <f>Arvestus!E117</f>
        <v>133326166.43325198</v>
      </c>
      <c r="E5" s="4">
        <f>Arvestus!F117</f>
        <v>157428.76240000688</v>
      </c>
      <c r="F5" s="4">
        <f>Arvestus!G117</f>
        <v>297071.57079602871</v>
      </c>
      <c r="G5" s="4">
        <f>Arvestus!H117</f>
        <v>1993552.4041564572</v>
      </c>
      <c r="H5" s="4">
        <f>Arvestus!I117</f>
        <v>0</v>
      </c>
    </row>
    <row r="6" spans="1:8" x14ac:dyDescent="0.35">
      <c r="A6" s="64"/>
      <c r="B6">
        <v>5</v>
      </c>
      <c r="C6" s="4">
        <f>Arvestus!D118</f>
        <v>0</v>
      </c>
      <c r="D6" s="4">
        <f>Arvestus!E118</f>
        <v>141508719.09319603</v>
      </c>
      <c r="E6" s="4">
        <f>Arvestus!F118</f>
        <v>-39238.009200006723</v>
      </c>
      <c r="F6" s="4">
        <f>Arvestus!G118</f>
        <v>343474.70715994987</v>
      </c>
      <c r="G6" s="4">
        <f>Arvestus!H118</f>
        <v>2616096.5120232911</v>
      </c>
      <c r="H6" s="4">
        <f>Arvestus!I118</f>
        <v>0</v>
      </c>
    </row>
    <row r="7" spans="1:8" x14ac:dyDescent="0.35">
      <c r="A7" s="64"/>
      <c r="B7">
        <v>6</v>
      </c>
      <c r="C7" s="4">
        <f>Arvestus!D119</f>
        <v>0</v>
      </c>
      <c r="D7" s="4">
        <f>Arvestus!E119</f>
        <v>136254392.67205998</v>
      </c>
      <c r="E7" s="4">
        <f>Arvestus!F119</f>
        <v>-8924.1931999959052</v>
      </c>
      <c r="F7" s="4">
        <f>Arvestus!G119</f>
        <v>424228.18344395893</v>
      </c>
      <c r="G7" s="4">
        <f>Arvestus!H119</f>
        <v>857359.65135193174</v>
      </c>
      <c r="H7" s="4">
        <f>Arvestus!I119</f>
        <v>0</v>
      </c>
    </row>
    <row r="8" spans="1:8" x14ac:dyDescent="0.35">
      <c r="A8" s="64"/>
      <c r="B8">
        <v>7</v>
      </c>
      <c r="C8" s="4">
        <f>Arvestus!D120</f>
        <v>0</v>
      </c>
      <c r="D8" s="4">
        <f>Arvestus!E120</f>
        <v>145394463.08150396</v>
      </c>
      <c r="E8" s="4">
        <f>Arvestus!F120</f>
        <v>-364342.74239999801</v>
      </c>
      <c r="F8" s="4">
        <f>Arvestus!G120</f>
        <v>357581.66111208574</v>
      </c>
      <c r="G8" s="4">
        <f>Arvestus!H120</f>
        <v>534223.70236339723</v>
      </c>
      <c r="H8" s="4">
        <f>Arvestus!I120</f>
        <v>0</v>
      </c>
    </row>
    <row r="9" spans="1:8" x14ac:dyDescent="0.35">
      <c r="A9" s="64"/>
      <c r="B9">
        <v>8</v>
      </c>
      <c r="C9" s="4">
        <f>Arvestus!D121</f>
        <v>0</v>
      </c>
      <c r="D9" s="4">
        <f>Arvestus!E121</f>
        <v>140352072.68861997</v>
      </c>
      <c r="E9" s="4">
        <f>Arvestus!F121</f>
        <v>-615121.8163999971</v>
      </c>
      <c r="F9" s="4">
        <f>Arvestus!G121</f>
        <v>369635.53156403906</v>
      </c>
      <c r="G9" s="4">
        <f>Arvestus!H121</f>
        <v>496614.06828473427</v>
      </c>
      <c r="H9" s="4">
        <f>Arvestus!I121</f>
        <v>0</v>
      </c>
    </row>
    <row r="10" spans="1:8" x14ac:dyDescent="0.35">
      <c r="A10" s="64"/>
      <c r="B10">
        <v>9</v>
      </c>
      <c r="C10" s="4">
        <f>Arvestus!D122</f>
        <v>0</v>
      </c>
      <c r="D10" s="4">
        <f>Arvestus!E122</f>
        <v>135772002.29699597</v>
      </c>
      <c r="E10" s="4">
        <f>Arvestus!F122</f>
        <v>-69240.626000003889</v>
      </c>
      <c r="F10" s="4">
        <f>Arvestus!G122</f>
        <v>282649.90738397173</v>
      </c>
      <c r="G10" s="4">
        <f>Arvestus!H122</f>
        <v>2475385.7396742478</v>
      </c>
      <c r="H10" s="4">
        <f>Arvestus!I122</f>
        <v>0</v>
      </c>
    </row>
    <row r="11" spans="1:8" x14ac:dyDescent="0.35">
      <c r="A11" s="64"/>
      <c r="B11">
        <v>10</v>
      </c>
      <c r="C11" s="4">
        <f>Arvestus!D123</f>
        <v>0</v>
      </c>
      <c r="D11" s="4">
        <f>Arvestus!E123</f>
        <v>136943056.90998396</v>
      </c>
      <c r="E11" s="4">
        <f>Arvestus!F123</f>
        <v>-417163.48440000042</v>
      </c>
      <c r="F11" s="4">
        <f>Arvestus!G123</f>
        <v>367207.5857839316</v>
      </c>
      <c r="G11" s="4">
        <f>Arvestus!H123</f>
        <v>16404901.952519851</v>
      </c>
      <c r="H11" s="4">
        <f>Arvestus!I123</f>
        <v>0</v>
      </c>
    </row>
    <row r="12" spans="1:8" x14ac:dyDescent="0.35">
      <c r="A12" s="64"/>
      <c r="B12">
        <v>11</v>
      </c>
      <c r="C12" s="4">
        <f>Arvestus!D124</f>
        <v>0</v>
      </c>
      <c r="D12" s="4">
        <f>Arvestus!E124</f>
        <v>138038540.34937197</v>
      </c>
      <c r="E12" s="4">
        <f>Arvestus!F124</f>
        <v>112385.01039999537</v>
      </c>
      <c r="F12" s="4">
        <f>Arvestus!G124</f>
        <v>351702.32364797825</v>
      </c>
      <c r="G12" s="4">
        <f>Arvestus!H124</f>
        <v>1160429.0235324844</v>
      </c>
      <c r="H12" s="4">
        <f>Arvestus!I124</f>
        <v>0</v>
      </c>
    </row>
    <row r="13" spans="1:8" x14ac:dyDescent="0.35">
      <c r="A13" s="64"/>
      <c r="B13">
        <v>12</v>
      </c>
      <c r="C13" s="4">
        <f>Arvestus!D125</f>
        <v>0</v>
      </c>
      <c r="D13" s="4">
        <f>Arvestus!E125</f>
        <v>140716218.25487202</v>
      </c>
      <c r="E13" s="4">
        <f>Arvestus!F125</f>
        <v>718150.04040000588</v>
      </c>
      <c r="F13" s="4">
        <f>Arvestus!G125</f>
        <v>267565.36456027057</v>
      </c>
      <c r="G13" s="4">
        <f>Arvestus!H125</f>
        <v>1919986.8188646652</v>
      </c>
      <c r="H13" s="4">
        <f>Arvestus!I125</f>
        <v>0</v>
      </c>
    </row>
    <row r="14" spans="1:8" x14ac:dyDescent="0.35">
      <c r="A14" s="64">
        <v>2024</v>
      </c>
      <c r="B14">
        <v>1</v>
      </c>
      <c r="C14" s="4">
        <f>Arvestus!D127</f>
        <v>0</v>
      </c>
      <c r="D14" s="4">
        <f>Arvestus!E127</f>
        <v>153793154.38213995</v>
      </c>
      <c r="E14" s="4">
        <f>Arvestus!F127</f>
        <v>-1491151.9896000009</v>
      </c>
      <c r="F14" s="4">
        <f>Arvestus!G127</f>
        <v>947074.94965186261</v>
      </c>
      <c r="G14" s="4">
        <f>Arvestus!H127</f>
        <v>862629.1708510397</v>
      </c>
      <c r="H14" s="4">
        <f>Arvestus!I127</f>
        <v>0</v>
      </c>
    </row>
    <row r="15" spans="1:8" x14ac:dyDescent="0.35">
      <c r="A15" s="64"/>
      <c r="B15">
        <v>2</v>
      </c>
      <c r="C15" s="4">
        <f>Arvestus!D128</f>
        <v>5536329.3887500018</v>
      </c>
      <c r="D15" s="4">
        <f>Arvestus!E128</f>
        <v>139457637.71389997</v>
      </c>
      <c r="E15" s="4">
        <f>Arvestus!F128</f>
        <v>527617.25050000101</v>
      </c>
      <c r="F15" s="4">
        <f>Arvestus!G128</f>
        <v>1419916.5781830614</v>
      </c>
      <c r="G15" s="4">
        <f>Arvestus!H128</f>
        <v>1018040.0180468122</v>
      </c>
      <c r="H15" s="4">
        <f>Arvestus!I128</f>
        <v>0</v>
      </c>
    </row>
    <row r="16" spans="1:8" x14ac:dyDescent="0.35">
      <c r="A16" s="64"/>
      <c r="B16">
        <v>3</v>
      </c>
      <c r="C16" s="4">
        <f>Arvestus!D129</f>
        <v>5536139.5490000024</v>
      </c>
      <c r="D16" s="4">
        <f>Arvestus!E129</f>
        <v>139486510.41254205</v>
      </c>
      <c r="E16" s="4">
        <f>Arvestus!F129</f>
        <v>-833663.23899999633</v>
      </c>
      <c r="F16" s="4">
        <f>Arvestus!G129</f>
        <v>415578.32404380082</v>
      </c>
      <c r="G16" s="4">
        <f>Arvestus!H129</f>
        <v>4366318.6230941862</v>
      </c>
      <c r="H16" s="4">
        <f>Arvestus!I129</f>
        <v>0</v>
      </c>
    </row>
    <row r="17" spans="1:8" x14ac:dyDescent="0.35">
      <c r="A17" s="64"/>
      <c r="B17">
        <v>4</v>
      </c>
      <c r="C17" s="4">
        <f>Arvestus!D130</f>
        <v>5537009.4047500007</v>
      </c>
      <c r="D17" s="4">
        <f>Arvestus!E130</f>
        <v>143601891.83129698</v>
      </c>
      <c r="E17" s="4">
        <f>Arvestus!F130</f>
        <v>-329735.77669999562</v>
      </c>
      <c r="F17" s="4">
        <f>Arvestus!G130</f>
        <v>432330.13553214428</v>
      </c>
      <c r="G17" s="4">
        <f>Arvestus!H130</f>
        <v>3419269.3886951841</v>
      </c>
      <c r="H17" s="4">
        <f>Arvestus!I130</f>
        <v>0</v>
      </c>
    </row>
    <row r="18" spans="1:8" x14ac:dyDescent="0.35">
      <c r="A18" s="64"/>
      <c r="B18">
        <v>5</v>
      </c>
      <c r="C18" s="4">
        <f>Arvestus!D131</f>
        <v>6130327.4902500017</v>
      </c>
      <c r="D18" s="4">
        <f>Arvestus!E131</f>
        <v>149459727.95345694</v>
      </c>
      <c r="E18" s="4">
        <f>Arvestus!F131</f>
        <v>77894.988299991935</v>
      </c>
      <c r="F18" s="4">
        <f>Arvestus!G131</f>
        <v>352212.99460424209</v>
      </c>
      <c r="G18" s="4">
        <f>Arvestus!H131</f>
        <v>2469580.2389449705</v>
      </c>
      <c r="H18" s="4">
        <f>Arvestus!I131</f>
        <v>0</v>
      </c>
    </row>
    <row r="19" spans="1:8" x14ac:dyDescent="0.35">
      <c r="A19" s="64"/>
      <c r="B19">
        <v>6</v>
      </c>
      <c r="C19" s="4">
        <f>Arvestus!D132</f>
        <v>6139737.1665000003</v>
      </c>
      <c r="D19" s="4">
        <f>Arvestus!E132</f>
        <v>145677600.64370203</v>
      </c>
      <c r="E19" s="4">
        <f>Arvestus!F132</f>
        <v>219966.69500000402</v>
      </c>
      <c r="F19" s="4">
        <f>Arvestus!G132</f>
        <v>316720.07831889443</v>
      </c>
      <c r="G19" s="4">
        <f>Arvestus!H132</f>
        <v>799981.63276562141</v>
      </c>
      <c r="H19" s="4">
        <f>Arvestus!I132</f>
        <v>0</v>
      </c>
    </row>
    <row r="20" spans="1:8" x14ac:dyDescent="0.35">
      <c r="A20" s="64"/>
      <c r="B20">
        <v>7</v>
      </c>
      <c r="C20" s="4">
        <f>Arvestus!D133</f>
        <v>6140314.7172500025</v>
      </c>
      <c r="D20" s="4">
        <f>Arvestus!E133</f>
        <v>153770222.18194997</v>
      </c>
      <c r="E20" s="4">
        <f>Arvestus!F133</f>
        <v>-238968.33899999969</v>
      </c>
      <c r="F20" s="4">
        <f>Arvestus!G133</f>
        <v>339202.1599741088</v>
      </c>
      <c r="G20" s="4">
        <f>Arvestus!H133</f>
        <v>823906.56977431977</v>
      </c>
      <c r="H20" s="4">
        <f>Arvestus!I133</f>
        <v>0</v>
      </c>
    </row>
    <row r="21" spans="1:8" x14ac:dyDescent="0.35">
      <c r="A21" s="64"/>
      <c r="B21">
        <v>8</v>
      </c>
      <c r="C21" s="4">
        <f>Arvestus!D134</f>
        <v>6135561.6774999984</v>
      </c>
      <c r="D21" s="4">
        <f>Arvestus!E134</f>
        <v>149074836.37108698</v>
      </c>
      <c r="E21" s="4">
        <f>Arvestus!F134</f>
        <v>-651744.30730000325</v>
      </c>
      <c r="F21" s="4">
        <f>Arvestus!G134</f>
        <v>260632.22075309962</v>
      </c>
      <c r="G21" s="4">
        <f>Arvestus!H134</f>
        <v>683430.48916473973</v>
      </c>
      <c r="H21" s="4">
        <f>Arvestus!I134</f>
        <v>0</v>
      </c>
    </row>
    <row r="22" spans="1:8" x14ac:dyDescent="0.35">
      <c r="A22" s="64"/>
      <c r="B22">
        <v>9</v>
      </c>
      <c r="C22" s="4">
        <f>Arvestus!D135</f>
        <v>6127100.7179999994</v>
      </c>
      <c r="D22" s="4">
        <f>Arvestus!E135</f>
        <v>145499298.18467799</v>
      </c>
      <c r="E22" s="4">
        <f>Arvestus!F135</f>
        <v>-325713.41369999759</v>
      </c>
      <c r="F22" s="4">
        <f>Arvestus!G135</f>
        <v>602598.89965791372</v>
      </c>
      <c r="G22" s="4">
        <f>Arvestus!H135</f>
        <v>1982384.4469805029</v>
      </c>
      <c r="H22" s="4">
        <f>Arvestus!I135</f>
        <v>0</v>
      </c>
    </row>
    <row r="23" spans="1:8" x14ac:dyDescent="0.35">
      <c r="A23" s="64"/>
      <c r="B23">
        <v>10</v>
      </c>
      <c r="C23" s="4">
        <f>Arvestus!D136</f>
        <v>6125232.2707500011</v>
      </c>
      <c r="D23" s="4">
        <f>Arvestus!E136</f>
        <v>144723935.82411101</v>
      </c>
      <c r="E23" s="4">
        <f>Arvestus!F136</f>
        <v>-212541.4829000067</v>
      </c>
      <c r="F23" s="4">
        <f>Arvestus!G136</f>
        <v>363641.51635688177</v>
      </c>
      <c r="G23" s="4">
        <f>Arvestus!H136</f>
        <v>18457589.249932952</v>
      </c>
      <c r="H23" s="4">
        <f>Arvestus!I136</f>
        <v>0</v>
      </c>
    </row>
    <row r="24" spans="1:8" x14ac:dyDescent="0.35">
      <c r="A24" s="64"/>
      <c r="B24">
        <v>11</v>
      </c>
      <c r="C24" s="4">
        <f>Arvestus!D137</f>
        <v>6131094.3220000006</v>
      </c>
      <c r="D24" s="4">
        <f>Arvestus!E137</f>
        <v>147845589.77335197</v>
      </c>
      <c r="E24" s="4">
        <f>Arvestus!F137</f>
        <v>-280441.21199999377</v>
      </c>
      <c r="F24" s="4">
        <f>Arvestus!G137</f>
        <v>291466.84549098572</v>
      </c>
      <c r="G24" s="4">
        <f>Arvestus!H137</f>
        <v>1003005.1908891203</v>
      </c>
      <c r="H24" s="4">
        <f>Arvestus!I137</f>
        <v>0</v>
      </c>
    </row>
    <row r="25" spans="1:8" x14ac:dyDescent="0.35">
      <c r="A25" s="64"/>
      <c r="B25">
        <v>12</v>
      </c>
      <c r="C25" s="4">
        <f>Arvestus!D138</f>
        <v>6122051.9702500012</v>
      </c>
      <c r="D25" s="4">
        <f>Arvestus!E138</f>
        <v>150093787.37101996</v>
      </c>
      <c r="E25" s="4">
        <f>Arvestus!F138</f>
        <v>-339944.71660000458</v>
      </c>
      <c r="F25" s="4">
        <f>Arvestus!G138</f>
        <v>286151.53156821086</v>
      </c>
      <c r="G25" s="4">
        <f>Arvestus!H138</f>
        <v>1984867.5329713551</v>
      </c>
      <c r="H25" s="4">
        <f>Arvestus!I138</f>
        <v>0</v>
      </c>
    </row>
    <row r="26" spans="1:8" x14ac:dyDescent="0.35">
      <c r="A26" s="64">
        <v>2025</v>
      </c>
      <c r="B26">
        <v>1</v>
      </c>
      <c r="C26" s="4">
        <f>Arvestus!D140</f>
        <v>6124312.0822500018</v>
      </c>
      <c r="D26" s="4">
        <f>Arvestus!E140</f>
        <v>167532125.90856394</v>
      </c>
      <c r="E26" s="4">
        <f>Arvestus!F140</f>
        <v>-536258.27399999276</v>
      </c>
      <c r="F26" s="4">
        <f>Arvestus!G140</f>
        <v>499672.54750479915</v>
      </c>
      <c r="G26" s="4">
        <f>Arvestus!H140</f>
        <v>836394.91347593314</v>
      </c>
      <c r="H26" s="4">
        <f>Arvestus!I140</f>
        <v>0</v>
      </c>
    </row>
    <row r="27" spans="1:8" x14ac:dyDescent="0.35">
      <c r="A27" s="64"/>
      <c r="B27">
        <v>2</v>
      </c>
      <c r="C27" s="4">
        <f>Arvestus!D141</f>
        <v>13494500.8473</v>
      </c>
      <c r="D27" s="4">
        <f>Arvestus!E141</f>
        <v>138474543.62239209</v>
      </c>
      <c r="E27" s="4">
        <f>Arvestus!F141</f>
        <v>-315982.12659998238</v>
      </c>
      <c r="F27" s="4">
        <f>Arvestus!G141</f>
        <v>798298.7956501107</v>
      </c>
      <c r="G27" s="4">
        <f>Arvestus!H141</f>
        <v>744325.30444133794</v>
      </c>
      <c r="H27" s="4">
        <f>Arvestus!I141</f>
        <v>0</v>
      </c>
    </row>
    <row r="28" spans="1:8" x14ac:dyDescent="0.35">
      <c r="A28" s="64"/>
      <c r="B28">
        <v>3</v>
      </c>
      <c r="C28" s="4">
        <f>Arvestus!D142</f>
        <v>13496346.628600003</v>
      </c>
      <c r="D28" s="4">
        <f>Arvestus!E142</f>
        <v>140769708.46212199</v>
      </c>
      <c r="E28" s="4">
        <f>Arvestus!F142</f>
        <v>-61318.571200020611</v>
      </c>
      <c r="F28" s="4">
        <f>Arvestus!G142</f>
        <v>606816.35721701337</v>
      </c>
      <c r="G28" s="4">
        <f>Arvestus!H142</f>
        <v>2840663.2264535022</v>
      </c>
      <c r="H28" s="4">
        <f>Arvestus!I142</f>
        <v>0</v>
      </c>
    </row>
    <row r="29" spans="1:8" x14ac:dyDescent="0.35">
      <c r="A29" s="64"/>
      <c r="B29">
        <v>4</v>
      </c>
      <c r="C29" s="4">
        <f>Arvestus!D143</f>
        <v>13519380.271100001</v>
      </c>
      <c r="D29" s="4">
        <f>Arvestus!E143</f>
        <v>143978746.02110204</v>
      </c>
      <c r="E29" s="4">
        <f>Arvestus!F143</f>
        <v>351220.48990000412</v>
      </c>
      <c r="F29" s="4">
        <f>Arvestus!G143</f>
        <v>406364.75214990566</v>
      </c>
      <c r="G29" s="4">
        <f>Arvestus!H143</f>
        <v>4320490.4660668187</v>
      </c>
      <c r="H29" s="4">
        <f>Arvestus!I143</f>
        <v>0</v>
      </c>
    </row>
    <row r="30" spans="1:8" x14ac:dyDescent="0.35">
      <c r="A30" s="64"/>
      <c r="B30">
        <v>5</v>
      </c>
      <c r="C30" s="4">
        <f>Arvestus!D144</f>
        <v>14307805.398149999</v>
      </c>
      <c r="D30" s="4">
        <f>Arvestus!E144</f>
        <v>151079911.36567301</v>
      </c>
      <c r="E30" s="4">
        <f>Arvestus!F144</f>
        <v>-438235.81479999423</v>
      </c>
      <c r="F30" s="4">
        <f>Arvestus!G144</f>
        <v>151267.98116021132</v>
      </c>
      <c r="G30" s="4">
        <f>Arvestus!H144</f>
        <v>2442915.1753138932</v>
      </c>
      <c r="H30" s="4">
        <f>Arvestus!I144</f>
        <v>0</v>
      </c>
    </row>
    <row r="31" spans="1:8" x14ac:dyDescent="0.35">
      <c r="A31" s="64"/>
      <c r="B31">
        <v>6</v>
      </c>
      <c r="C31" s="4">
        <f>Arvestus!D145</f>
        <v>14319536.004949998</v>
      </c>
      <c r="D31" s="4">
        <f>Arvestus!E145</f>
        <v>147486153.30321503</v>
      </c>
      <c r="E31" s="4">
        <f>Arvestus!F145</f>
        <v>-36777.806899998337</v>
      </c>
      <c r="F31" s="4">
        <f>Arvestus!G145</f>
        <v>285885.69950681878</v>
      </c>
      <c r="G31" s="4">
        <f>Arvestus!H145</f>
        <v>762344.56768486125</v>
      </c>
      <c r="H31" s="4">
        <f>Arvestus!I145</f>
        <v>0</v>
      </c>
    </row>
    <row r="32" spans="1:8" x14ac:dyDescent="0.35">
      <c r="A32" s="64"/>
      <c r="B32">
        <v>7</v>
      </c>
      <c r="C32" s="4">
        <f>Arvestus!D146</f>
        <v>14329682.882899998</v>
      </c>
      <c r="D32" s="4">
        <f>Arvestus!E146</f>
        <v>152317025.56402704</v>
      </c>
      <c r="E32" s="4">
        <f>Arvestus!F146</f>
        <v>-194007.39950000495</v>
      </c>
      <c r="F32" s="4">
        <f>Arvestus!G146</f>
        <v>297363.34608093847</v>
      </c>
      <c r="G32" s="4">
        <f>Arvestus!H146</f>
        <v>704505.92604555027</v>
      </c>
      <c r="H32" s="4">
        <f>Arvestus!I146</f>
        <v>0</v>
      </c>
    </row>
    <row r="33" spans="1:8" x14ac:dyDescent="0.35">
      <c r="A33" s="64"/>
      <c r="B33">
        <v>8</v>
      </c>
      <c r="C33" s="4">
        <f>Arvestus!D147</f>
        <v>14337905.00175</v>
      </c>
      <c r="D33" s="4">
        <f>Arvestus!E147</f>
        <v>149335849.97451898</v>
      </c>
      <c r="E33" s="4">
        <f>Arvestus!F147</f>
        <v>-242479.99729999527</v>
      </c>
      <c r="F33" s="4">
        <f>Arvestus!G147</f>
        <v>353545.17245343246</v>
      </c>
      <c r="G33" s="4">
        <f>Arvestus!H147</f>
        <v>637709.37056058052</v>
      </c>
      <c r="H33" s="4">
        <f>Arvestus!I147</f>
        <v>0</v>
      </c>
    </row>
    <row r="34" spans="1:8" x14ac:dyDescent="0.35">
      <c r="A34" s="64"/>
      <c r="B34">
        <v>9</v>
      </c>
      <c r="C34" s="4">
        <f>Arvestus!D148</f>
        <v>14340645.268400002</v>
      </c>
      <c r="D34" s="4">
        <f>Arvestus!E148</f>
        <v>144805425.63342899</v>
      </c>
      <c r="E34" s="4">
        <f>Arvestus!F148</f>
        <v>-138059.08230000176</v>
      </c>
      <c r="F34" s="4">
        <f>Arvestus!G148</f>
        <v>475466.61291591031</v>
      </c>
      <c r="G34" s="4">
        <f>Arvestus!H148</f>
        <v>2273111.5887989961</v>
      </c>
      <c r="H34" s="4">
        <f>Arvestus!I148</f>
        <v>0</v>
      </c>
    </row>
    <row r="35" spans="1:8" x14ac:dyDescent="0.35">
      <c r="A35" s="64"/>
      <c r="B35">
        <v>10</v>
      </c>
      <c r="C35" s="4">
        <f>Arvestus!D149</f>
        <v>14372726.885000004</v>
      </c>
      <c r="D35" s="4">
        <f>Arvestus!E149</f>
        <v>144886576.60444099</v>
      </c>
      <c r="E35" s="4">
        <f>Arvestus!F149</f>
        <v>-302906.07300000452</v>
      </c>
      <c r="F35" s="4">
        <f>Arvestus!G149</f>
        <v>261125.24487182547</v>
      </c>
      <c r="G35" s="4">
        <f>Arvestus!H149</f>
        <v>21386327.554618884</v>
      </c>
      <c r="H35" s="4">
        <f>Arvestus!I149</f>
        <v>0</v>
      </c>
    </row>
    <row r="36" spans="1:8" x14ac:dyDescent="0.35">
      <c r="A36" s="64"/>
      <c r="B36">
        <v>11</v>
      </c>
      <c r="C36" s="4">
        <f>Arvestus!D150</f>
        <v>14364452.8027</v>
      </c>
      <c r="D36" s="4">
        <f>Arvestus!E150</f>
        <v>148267997.53691196</v>
      </c>
      <c r="E36" s="4">
        <f>Arvestus!F150</f>
        <v>-167667.5059999954</v>
      </c>
      <c r="F36" s="4">
        <f>Arvestus!G150</f>
        <v>284703.42989999999</v>
      </c>
      <c r="G36" s="4">
        <f>Arvestus!H150</f>
        <v>1127801.567100141</v>
      </c>
      <c r="H36" s="4">
        <f>Arvestus!I150</f>
        <v>0</v>
      </c>
    </row>
    <row r="37" spans="1:8" x14ac:dyDescent="0.35">
      <c r="A37" s="64"/>
      <c r="B37">
        <v>12</v>
      </c>
      <c r="C37" s="4">
        <f>Arvestus!D151</f>
        <v>14329907.893949999</v>
      </c>
      <c r="D37" s="4">
        <f>Arvestus!E151</f>
        <v>148846507.2098501</v>
      </c>
      <c r="E37" s="4">
        <f>Arvestus!F151</f>
        <v>-384792.88149999641</v>
      </c>
      <c r="F37" s="4">
        <f>Arvestus!G151</f>
        <v>458607.94234800007</v>
      </c>
      <c r="G37" s="4">
        <f>Arvestus!H151</f>
        <v>2129405.1464630379</v>
      </c>
      <c r="H37" s="4">
        <f>Arvestus!I151</f>
        <v>0</v>
      </c>
    </row>
    <row r="38" spans="1:8" x14ac:dyDescent="0.35">
      <c r="A38" s="64">
        <v>2026</v>
      </c>
      <c r="B38">
        <v>1</v>
      </c>
      <c r="C38" s="4">
        <f>Arvestus!D153</f>
        <v>14324692.694949999</v>
      </c>
      <c r="D38" s="4">
        <f>Arvestus!E153</f>
        <v>160818510.14510795</v>
      </c>
      <c r="E38" s="4">
        <f>Arvestus!F153</f>
        <v>-606524.05460000969</v>
      </c>
      <c r="F38" s="4">
        <f>Arvestus!G153</f>
        <v>393847.61156688677</v>
      </c>
      <c r="G38" s="4">
        <f>Arvestus!H153</f>
        <v>1002710.3170843924</v>
      </c>
      <c r="H38" s="4">
        <f>Arvestus!I153</f>
        <v>0</v>
      </c>
    </row>
    <row r="39" spans="1:8" x14ac:dyDescent="0.35">
      <c r="A39" s="64"/>
      <c r="B39">
        <v>2</v>
      </c>
      <c r="C39" s="4">
        <f>Arvestus!D154</f>
        <v>22141650.833000001</v>
      </c>
      <c r="D39" s="4">
        <f>Arvestus!E154</f>
        <v>140582796.57144794</v>
      </c>
      <c r="E39" s="4">
        <f>Arvestus!F154</f>
        <v>-266192.10750000365</v>
      </c>
      <c r="F39" s="4">
        <f>Arvestus!G154</f>
        <v>607002.22787393921</v>
      </c>
      <c r="G39" s="4">
        <f>Arvestus!H154</f>
        <v>1003496.92</v>
      </c>
      <c r="H39" s="4">
        <f>Arvestus!I154</f>
        <v>0</v>
      </c>
    </row>
    <row r="40" spans="1:8" x14ac:dyDescent="0.35">
      <c r="A40" s="64"/>
      <c r="B40">
        <v>3</v>
      </c>
      <c r="C40" s="4">
        <f>Arvestus!D155</f>
        <v>22134757.573550005</v>
      </c>
      <c r="D40" s="4">
        <f>Arvestus!E155</f>
        <v>139130432.38673601</v>
      </c>
      <c r="E40" s="4">
        <f>Arvestus!F155</f>
        <v>-152403.14550000802</v>
      </c>
      <c r="F40" s="4">
        <f>Arvestus!G155</f>
        <v>190444.6876</v>
      </c>
      <c r="G40" s="4">
        <f>Arvestus!H155</f>
        <v>3812041.0999999996</v>
      </c>
      <c r="H40" s="4">
        <f>Arvestus!I155</f>
        <v>0</v>
      </c>
    </row>
    <row r="41" spans="1:8" x14ac:dyDescent="0.35">
      <c r="A41" s="64"/>
      <c r="B41">
        <v>4</v>
      </c>
      <c r="C41" s="4">
        <f>Arvestus!D156</f>
        <v>22128072.319300007</v>
      </c>
      <c r="D41" s="4">
        <f>Arvestus!E156</f>
        <v>143306117.65545604</v>
      </c>
      <c r="E41" s="4">
        <f>Arvestus!F156</f>
        <v>264856.27750000358</v>
      </c>
      <c r="F41" s="4">
        <f>Arvestus!G156</f>
        <v>630666.28689999995</v>
      </c>
      <c r="G41" s="4">
        <f>Arvestus!H156</f>
        <v>2932088.4379254594</v>
      </c>
      <c r="H41" s="4">
        <f>Arvestus!I156</f>
        <v>0</v>
      </c>
    </row>
    <row r="42" spans="1:8" x14ac:dyDescent="0.35">
      <c r="A42" s="64"/>
      <c r="B42">
        <v>5</v>
      </c>
      <c r="C42" s="4">
        <f>Arvestus!D157</f>
        <v>23353851.032700002</v>
      </c>
      <c r="D42" s="4">
        <f>Arvestus!E157</f>
        <v>149839160.28888804</v>
      </c>
      <c r="E42" s="4">
        <f>Arvestus!F157</f>
        <v>-302685.19560000487</v>
      </c>
      <c r="F42" s="4">
        <f>Arvestus!G157</f>
        <v>295672.47778003913</v>
      </c>
      <c r="G42" s="4">
        <f>Arvestus!H157</f>
        <v>2949955.7450506212</v>
      </c>
      <c r="H42" s="4">
        <f>Arvestus!I157</f>
        <v>0</v>
      </c>
    </row>
    <row r="43" spans="1:8" x14ac:dyDescent="0.35">
      <c r="A43" s="64"/>
      <c r="B43">
        <v>6</v>
      </c>
      <c r="C43" s="4">
        <f>Arvestus!D158</f>
        <v>23359911.335499998</v>
      </c>
      <c r="D43" s="4">
        <f>Arvestus!E158</f>
        <v>145180350.44749597</v>
      </c>
      <c r="E43" s="4">
        <f>Arvestus!F158</f>
        <v>-193589.83569999412</v>
      </c>
      <c r="F43" s="4">
        <f>Arvestus!G158</f>
        <v>330132.45027784025</v>
      </c>
      <c r="G43" s="4">
        <f>Arvestus!H158</f>
        <v>954878.79590005556</v>
      </c>
      <c r="H43" s="4">
        <f>Arvestus!I158</f>
        <v>0</v>
      </c>
    </row>
    <row r="44" spans="1:8" x14ac:dyDescent="0.35">
      <c r="A44" s="64"/>
      <c r="B44">
        <v>7</v>
      </c>
      <c r="C44" s="4">
        <f>Arvestus!D159</f>
        <v>23382306.374749999</v>
      </c>
      <c r="D44" s="4">
        <f>Arvestus!E159</f>
        <v>151863016.68815205</v>
      </c>
      <c r="E44" s="4">
        <f>Arvestus!F159</f>
        <v>15435.596499999985</v>
      </c>
      <c r="F44" s="4">
        <f>Arvestus!G159</f>
        <v>369723.3179494057</v>
      </c>
      <c r="G44" s="4">
        <f>Arvestus!H159</f>
        <v>755334.7662961859</v>
      </c>
      <c r="H44" s="4">
        <f>Arvestus!I159</f>
        <v>0</v>
      </c>
    </row>
    <row r="45" spans="1:8" x14ac:dyDescent="0.35">
      <c r="A45" s="64"/>
      <c r="B45">
        <v>8</v>
      </c>
      <c r="C45" s="4">
        <f>Arvestus!D160</f>
        <v>23395553.810899999</v>
      </c>
      <c r="D45" s="4">
        <f>Arvestus!E160</f>
        <v>149277959.70583999</v>
      </c>
      <c r="E45" s="4">
        <f>Arvestus!F160</f>
        <v>48446.508700001985</v>
      </c>
      <c r="F45" s="4">
        <f>Arvestus!G160</f>
        <v>294926.25619782018</v>
      </c>
      <c r="G45" s="4">
        <f>Arvestus!H160</f>
        <v>771385.96374840243</v>
      </c>
      <c r="H45" s="4">
        <f>Arvestus!I160</f>
        <v>0</v>
      </c>
    </row>
    <row r="46" spans="1:8" x14ac:dyDescent="0.35">
      <c r="A46" s="64"/>
      <c r="B46">
        <v>9</v>
      </c>
      <c r="C46" s="4">
        <f>Arvestus!D161</f>
        <v>23400303.174849994</v>
      </c>
      <c r="D46" s="4">
        <f>Arvestus!E161</f>
        <v>145154055.83358401</v>
      </c>
      <c r="E46" s="4">
        <f>Arvestus!F161</f>
        <v>-467995.41909999028</v>
      </c>
      <c r="F46" s="4">
        <f>Arvestus!G161</f>
        <v>307885.3889910978</v>
      </c>
      <c r="G46" s="4">
        <f>Arvestus!H161</f>
        <v>2414971.3579736464</v>
      </c>
      <c r="H46" s="4">
        <f>Arvestus!I161</f>
        <v>0</v>
      </c>
    </row>
    <row r="47" spans="1:8" x14ac:dyDescent="0.35">
      <c r="A47" s="64"/>
      <c r="B47">
        <v>10</v>
      </c>
      <c r="C47" s="4">
        <f>Arvestus!D162</f>
        <v>23457765.37818034</v>
      </c>
      <c r="D47" s="4">
        <f>Arvestus!E162</f>
        <v>144039333.9513804</v>
      </c>
      <c r="E47" s="4">
        <f>Arvestus!F162</f>
        <v>-288078.66790276079</v>
      </c>
      <c r="F47" s="4">
        <f>Arvestus!G162</f>
        <v>406593.15681324713</v>
      </c>
      <c r="G47" s="4">
        <f>Arvestus!H162</f>
        <v>19921958.40227592</v>
      </c>
      <c r="H47" s="4">
        <f>Arvestus!I162</f>
        <v>0</v>
      </c>
    </row>
    <row r="48" spans="1:8" x14ac:dyDescent="0.35">
      <c r="A48" s="64"/>
      <c r="B48">
        <v>11</v>
      </c>
      <c r="C48" s="4">
        <f>Arvestus!D163</f>
        <v>23444261.226681031</v>
      </c>
      <c r="D48" s="4">
        <f>Arvestus!E163</f>
        <v>147400981.59560701</v>
      </c>
      <c r="E48" s="4">
        <f>Arvestus!F163</f>
        <v>-294801.96319121402</v>
      </c>
      <c r="F48" s="4">
        <f>Arvestus!G163</f>
        <v>406593.15681324713</v>
      </c>
      <c r="G48" s="4">
        <f>Arvestus!H163</f>
        <v>1065403.3789946306</v>
      </c>
      <c r="H48" s="4">
        <f>Arvestus!I163</f>
        <v>0</v>
      </c>
    </row>
    <row r="49" spans="1:8" x14ac:dyDescent="0.35">
      <c r="A49" s="64"/>
      <c r="B49">
        <v>12</v>
      </c>
      <c r="C49" s="4">
        <f>Arvestus!D164</f>
        <v>23387880.39018758</v>
      </c>
      <c r="D49" s="4">
        <f>Arvestus!E164</f>
        <v>147976108.35977879</v>
      </c>
      <c r="E49" s="4">
        <f>Arvestus!F164</f>
        <v>-295952.21671955759</v>
      </c>
      <c r="F49" s="4">
        <f>Arvestus!G164</f>
        <v>406593.15681324713</v>
      </c>
      <c r="G49" s="4">
        <f>Arvestus!H164</f>
        <v>2057136.3397171965</v>
      </c>
      <c r="H49" s="4">
        <f>Arvestus!I164</f>
        <v>0</v>
      </c>
    </row>
    <row r="50" spans="1:8" x14ac:dyDescent="0.35">
      <c r="A50" s="64">
        <v>2027</v>
      </c>
      <c r="B50">
        <v>1</v>
      </c>
      <c r="C50" s="4">
        <f>Arvestus!D166</f>
        <v>23379368.650173221</v>
      </c>
      <c r="D50" s="4">
        <f>Arvestus!E166</f>
        <v>159878103.4877778</v>
      </c>
      <c r="E50" s="4">
        <f>Arvestus!F166</f>
        <v>-319756.20697555563</v>
      </c>
      <c r="F50" s="4">
        <f>Arvestus!G166</f>
        <v>386673.34796473087</v>
      </c>
      <c r="G50" s="4">
        <f>Arvestus!H166</f>
        <v>919552.61528016278</v>
      </c>
      <c r="H50" s="4">
        <f>Arvestus!I166</f>
        <v>0</v>
      </c>
    </row>
    <row r="51" spans="1:8" x14ac:dyDescent="0.35">
      <c r="A51" s="64"/>
      <c r="B51">
        <v>2</v>
      </c>
      <c r="C51" s="4">
        <f>Arvestus!D167</f>
        <v>28086064.391055059</v>
      </c>
      <c r="D51" s="4">
        <f>Arvestus!E167</f>
        <v>142440684.0374687</v>
      </c>
      <c r="E51" s="4">
        <f>Arvestus!F167</f>
        <v>-284881.36807493743</v>
      </c>
      <c r="F51" s="4">
        <f>Arvestus!G167</f>
        <v>386673.34796473087</v>
      </c>
      <c r="G51" s="4">
        <f>Arvestus!H167</f>
        <v>873911.11222066893</v>
      </c>
      <c r="H51" s="4">
        <f>Arvestus!I167</f>
        <v>0</v>
      </c>
    </row>
    <row r="52" spans="1:8" x14ac:dyDescent="0.35">
      <c r="A52" s="64"/>
      <c r="B52">
        <v>3</v>
      </c>
      <c r="C52" s="4">
        <f>Arvestus!D168</f>
        <v>28077320.484368205</v>
      </c>
      <c r="D52" s="4">
        <f>Arvestus!E168</f>
        <v>140969125.97355762</v>
      </c>
      <c r="E52" s="4">
        <f>Arvestus!F168</f>
        <v>-281938.25194711523</v>
      </c>
      <c r="F52" s="4">
        <f>Arvestus!G168</f>
        <v>386673.34796473087</v>
      </c>
      <c r="G52" s="4">
        <f>Arvestus!H168</f>
        <v>3326352.1632267507</v>
      </c>
      <c r="H52" s="4">
        <f>Arvestus!I168</f>
        <v>0</v>
      </c>
    </row>
    <row r="53" spans="1:8" x14ac:dyDescent="0.35">
      <c r="A53" s="64"/>
      <c r="B53">
        <v>4</v>
      </c>
      <c r="C53" s="4">
        <f>Arvestus!D169</f>
        <v>28068840.426455978</v>
      </c>
      <c r="D53" s="4">
        <f>Arvestus!E169</f>
        <v>145199995.47187048</v>
      </c>
      <c r="E53" s="4">
        <f>Arvestus!F169</f>
        <v>-290399.990943741</v>
      </c>
      <c r="F53" s="4">
        <f>Arvestus!G169</f>
        <v>386673.34796473087</v>
      </c>
      <c r="G53" s="4">
        <f>Arvestus!H169</f>
        <v>3626289.4519961393</v>
      </c>
      <c r="H53" s="4">
        <f>Arvestus!I169</f>
        <v>0</v>
      </c>
    </row>
    <row r="54" spans="1:8" x14ac:dyDescent="0.35">
      <c r="A54" s="64"/>
      <c r="B54">
        <v>5</v>
      </c>
      <c r="C54" s="4">
        <f>Arvestus!D170</f>
        <v>29563492.205418564</v>
      </c>
      <c r="D54" s="4">
        <f>Arvestus!E170</f>
        <v>151819376.25136054</v>
      </c>
      <c r="E54" s="4">
        <f>Arvestus!F170</f>
        <v>-303638.75250272109</v>
      </c>
      <c r="F54" s="4">
        <f>Arvestus!G170</f>
        <v>386673.34796473087</v>
      </c>
      <c r="G54" s="4">
        <f>Arvestus!H170</f>
        <v>2696435.460182257</v>
      </c>
      <c r="H54" s="4">
        <f>Arvestus!I170</f>
        <v>0</v>
      </c>
    </row>
    <row r="55" spans="1:8" x14ac:dyDescent="0.35">
      <c r="A55" s="64"/>
      <c r="B55">
        <v>6</v>
      </c>
      <c r="C55" s="4">
        <f>Arvestus!D171</f>
        <v>29571163.90437473</v>
      </c>
      <c r="D55" s="4">
        <f>Arvestus!E171</f>
        <v>147098997.39425677</v>
      </c>
      <c r="E55" s="4">
        <f>Arvestus!F171</f>
        <v>-294197.99478851352</v>
      </c>
      <c r="F55" s="4">
        <f>Arvestus!G171</f>
        <v>386673.34796473087</v>
      </c>
      <c r="G55" s="4">
        <f>Arvestus!H171</f>
        <v>858611.6817924584</v>
      </c>
      <c r="H55" s="4">
        <f>Arvestus!I171</f>
        <v>0</v>
      </c>
    </row>
    <row r="56" spans="1:8" x14ac:dyDescent="0.35">
      <c r="A56" s="64"/>
      <c r="B56">
        <v>7</v>
      </c>
      <c r="C56" s="4">
        <f>Arvestus!D172</f>
        <v>29599513.642813172</v>
      </c>
      <c r="D56" s="4">
        <f>Arvestus!E172</f>
        <v>153869979.14826804</v>
      </c>
      <c r="E56" s="4">
        <f>Arvestus!F172</f>
        <v>-307739.95829653612</v>
      </c>
      <c r="F56" s="4">
        <f>Arvestus!G172</f>
        <v>386673.34796473087</v>
      </c>
      <c r="G56" s="4">
        <f>Arvestus!H172</f>
        <v>729920.34617086803</v>
      </c>
      <c r="H56" s="4">
        <f>Arvestus!I172</f>
        <v>0</v>
      </c>
    </row>
    <row r="57" spans="1:8" x14ac:dyDescent="0.35">
      <c r="A57" s="64"/>
      <c r="B57">
        <v>8</v>
      </c>
      <c r="C57" s="4">
        <f>Arvestus!D173</f>
        <v>29616283.488386568</v>
      </c>
      <c r="D57" s="4">
        <f>Arvestus!E173</f>
        <v>151250759.06006032</v>
      </c>
      <c r="E57" s="4">
        <f>Arvestus!F173</f>
        <v>-302501.51812012063</v>
      </c>
      <c r="F57" s="4">
        <f>Arvestus!G173</f>
        <v>386673.34796473087</v>
      </c>
      <c r="G57" s="4">
        <f>Arvestus!H173</f>
        <v>704547.66715449141</v>
      </c>
      <c r="H57" s="4">
        <f>Arvestus!I173</f>
        <v>0</v>
      </c>
    </row>
    <row r="58" spans="1:8" x14ac:dyDescent="0.35">
      <c r="A58" s="64"/>
      <c r="B58">
        <v>9</v>
      </c>
      <c r="C58" s="4">
        <f>Arvestus!D174</f>
        <v>29622295.678150032</v>
      </c>
      <c r="D58" s="4">
        <f>Arvestus!E174</f>
        <v>147072355.28097218</v>
      </c>
      <c r="E58" s="4">
        <f>Arvestus!F174</f>
        <v>-294144.71056194435</v>
      </c>
      <c r="F58" s="4">
        <f>Arvestus!G174</f>
        <v>386673.34796473087</v>
      </c>
      <c r="G58" s="4">
        <f>Arvestus!H174</f>
        <v>2344041.4733863212</v>
      </c>
      <c r="H58" s="4">
        <f>Arvestus!I174</f>
        <v>0</v>
      </c>
    </row>
    <row r="59" spans="1:8" x14ac:dyDescent="0.35">
      <c r="A59" s="64"/>
      <c r="B59">
        <v>10</v>
      </c>
      <c r="C59" s="4">
        <f>Arvestus!D175</f>
        <v>29695036.717642162</v>
      </c>
      <c r="D59" s="4">
        <f>Arvestus!E175</f>
        <v>145942901.66868815</v>
      </c>
      <c r="E59" s="4">
        <f>Arvestus!F175</f>
        <v>-291885.80333737627</v>
      </c>
      <c r="F59" s="4">
        <f>Arvestus!G175</f>
        <v>386673.34796473087</v>
      </c>
      <c r="G59" s="4">
        <f>Arvestus!H175</f>
        <v>20654142.9784474</v>
      </c>
      <c r="H59" s="4">
        <f>Arvestus!I175</f>
        <v>0</v>
      </c>
    </row>
    <row r="60" spans="1:8" x14ac:dyDescent="0.35">
      <c r="A60" s="64"/>
      <c r="B60">
        <v>11</v>
      </c>
      <c r="C60" s="4">
        <f>Arvestus!D176</f>
        <v>29677941.897732947</v>
      </c>
      <c r="D60" s="4">
        <f>Arvestus!E176</f>
        <v>149348975.5384253</v>
      </c>
      <c r="E60" s="4">
        <f>Arvestus!F176</f>
        <v>-298697.95107685059</v>
      </c>
      <c r="F60" s="4">
        <f>Arvestus!G176</f>
        <v>386673.34796473087</v>
      </c>
      <c r="G60" s="4">
        <f>Arvestus!H176</f>
        <v>1096602.4730473859</v>
      </c>
      <c r="H60" s="4">
        <f>Arvestus!I176</f>
        <v>0</v>
      </c>
    </row>
    <row r="61" spans="1:8" x14ac:dyDescent="0.35">
      <c r="A61" s="64"/>
      <c r="B61">
        <v>12</v>
      </c>
      <c r="C61" s="4">
        <f>Arvestus!D177</f>
        <v>29606569.753675196</v>
      </c>
      <c r="D61" s="4">
        <f>Arvestus!E177</f>
        <v>149931702.95383313</v>
      </c>
      <c r="E61" s="4">
        <f>Arvestus!F177</f>
        <v>-299863.40590766625</v>
      </c>
      <c r="F61" s="4">
        <f>Arvestus!G177</f>
        <v>386673.34796473087</v>
      </c>
      <c r="G61" s="4">
        <f>Arvestus!H177</f>
        <v>2093270.7430901174</v>
      </c>
      <c r="H61" s="4">
        <f>Arvestus!I177</f>
        <v>0</v>
      </c>
    </row>
  </sheetData>
  <mergeCells count="5">
    <mergeCell ref="A2:A13"/>
    <mergeCell ref="A14:A25"/>
    <mergeCell ref="A26:A37"/>
    <mergeCell ref="A38:A49"/>
    <mergeCell ref="A50:A6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Võlasaldo</vt:lpstr>
      <vt:lpstr>VMS muut</vt:lpstr>
      <vt:lpstr>VMS algne</vt:lpstr>
      <vt:lpstr>MM</vt:lpstr>
      <vt:lpstr>Pension2023</vt:lpstr>
      <vt:lpstr>Pension2024</vt:lpstr>
      <vt:lpstr>FTM</vt:lpstr>
      <vt:lpstr>Tulumaks</vt:lpstr>
      <vt:lpstr>Pension2025</vt:lpstr>
      <vt:lpstr>Pension2026</vt:lpstr>
      <vt:lpstr>INFOKS</vt:lpstr>
      <vt:lpstr>Arvestus</vt:lpstr>
      <vt:lpstr>jooniseandmed</vt:lpstr>
    </vt:vector>
  </TitlesOfParts>
  <Company>Maaeluministeerium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Andrus Jõgi</dc:creator>
  <cp:lastModifiedBy>Andrus Jõgi</cp:lastModifiedBy>
  <dcterms:created xsi:type="dcterms:W3CDTF">2024-10-25T09:07:22Z</dcterms:created>
  <dcterms:modified xsi:type="dcterms:W3CDTF">2026-10-06T06:13:59Z</dcterms:modified>
</cp:coreProperties>
</file>